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wner\OneDrive\Grant Application\Newcomers\"/>
    </mc:Choice>
  </mc:AlternateContent>
  <bookViews>
    <workbookView xWindow="0" yWindow="0" windowWidth="28800" windowHeight="11100"/>
  </bookViews>
  <sheets>
    <sheet name="1. Equipment- Equipement" sheetId="2" r:id="rId1"/>
    <sheet name="2. Coach Training-Formation" sheetId="4" r:id="rId2"/>
    <sheet name="3. Program Support" sheetId="5" r:id="rId3"/>
    <sheet name="4. Special Event" sheetId="6" r:id="rId4"/>
    <sheet name="Final Project Budget " sheetId="3"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guqZ2IDnIJoRYEAWbhb4b4WnTWw=="/>
    </ext>
  </extLst>
</workbook>
</file>

<file path=xl/calcChain.xml><?xml version="1.0" encoding="utf-8"?>
<calcChain xmlns="http://schemas.openxmlformats.org/spreadsheetml/2006/main">
  <c r="C10" i="6" l="1"/>
  <c r="C7" i="6"/>
  <c r="C9" i="6"/>
  <c r="C8" i="6"/>
  <c r="E27" i="5"/>
  <c r="C27" i="5"/>
  <c r="E25" i="5"/>
  <c r="C25" i="5"/>
  <c r="C19" i="5"/>
  <c r="E19" i="5"/>
  <c r="E13" i="5"/>
  <c r="E16" i="2"/>
  <c r="E9" i="2"/>
  <c r="C12" i="6" l="1"/>
  <c r="E26" i="5"/>
  <c r="C26" i="5"/>
  <c r="E24" i="5"/>
  <c r="C24" i="5"/>
  <c r="E23" i="5"/>
  <c r="C23" i="5"/>
  <c r="E5" i="5"/>
  <c r="E7" i="5" s="1"/>
  <c r="C5" i="5"/>
  <c r="C7" i="5" s="1"/>
  <c r="E22" i="4"/>
  <c r="E14" i="3" s="1"/>
  <c r="D22" i="4"/>
  <c r="D14" i="3" s="1"/>
  <c r="D8" i="3"/>
  <c r="E8" i="3"/>
  <c r="D22" i="3" l="1"/>
  <c r="E22" i="3"/>
  <c r="E7" i="2"/>
  <c r="E8" i="2"/>
  <c r="E10" i="2"/>
  <c r="E11" i="2"/>
  <c r="E12" i="2"/>
  <c r="E13" i="2"/>
  <c r="E14" i="2"/>
  <c r="E15" i="2"/>
  <c r="E17" i="2"/>
  <c r="E18" i="2"/>
  <c r="E19" i="2"/>
  <c r="E20" i="2"/>
  <c r="E21" i="2"/>
  <c r="E22" i="2"/>
  <c r="E23" i="2"/>
  <c r="E24" i="2"/>
  <c r="E26" i="2" l="1" a="1"/>
  <c r="E26" i="2" s="1"/>
  <c r="E27" i="2" s="1"/>
  <c r="E11" i="3" l="1"/>
  <c r="D11" i="3"/>
  <c r="C17" i="5"/>
  <c r="C28" i="5" s="1"/>
  <c r="E17" i="3" l="1"/>
  <c r="C30" i="5"/>
  <c r="D17" i="3"/>
  <c r="E30" i="5"/>
  <c r="D26" i="3"/>
  <c r="D18" i="3"/>
  <c r="D19" i="3"/>
  <c r="D24" i="3"/>
  <c r="E10" i="5"/>
  <c r="E17" i="5"/>
  <c r="E28" i="5"/>
  <c r="E18" i="3"/>
  <c r="E19" i="3"/>
  <c r="E24" i="3"/>
  <c r="E26"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<sst xmlns="http://schemas.openxmlformats.org/spreadsheetml/2006/main" count="187" uniqueCount="155">
  <si>
    <t>Equipment Budget Tool - Outil budgetaire pour l'équipement</t>
  </si>
  <si>
    <t>Value 
Valeur</t>
  </si>
  <si>
    <t>Unit
Unité</t>
  </si>
  <si>
    <t>Total</t>
  </si>
  <si>
    <t>VS123WSL</t>
  </si>
  <si>
    <t>Light Balls for kids 6-12 years old / Ballons légers pour 6-12 ans</t>
  </si>
  <si>
    <t>V200W</t>
  </si>
  <si>
    <t>Regular Balls for kids 13 to adult / Ballons régulier pour 13 et plus</t>
  </si>
  <si>
    <t xml:space="preserve">VOLP315
</t>
  </si>
  <si>
    <t>Mini Volley Post (single post) / Poteau de Mini Volley (1 poteau)</t>
  </si>
  <si>
    <t>VN75-20</t>
  </si>
  <si>
    <t>Mini-Volleyball Net, 2mm, 20' / Filet de Mini-Volleyball 2mm, 20'</t>
  </si>
  <si>
    <t xml:space="preserve">LAB19PAIR
</t>
  </si>
  <si>
    <t xml:space="preserve">Volleyball/Badminton Posts, steel (pair) / Poteaux de volleyball/badminton, acier (pair)
</t>
  </si>
  <si>
    <t>VBN300</t>
  </si>
  <si>
    <t>Championship Volleyball Net / Filet Championship Volleyball</t>
  </si>
  <si>
    <t>ATN2</t>
  </si>
  <si>
    <t>2 Antennas / 2 antennes</t>
  </si>
  <si>
    <t>V189</t>
  </si>
  <si>
    <t>2 Antenna Velcro Pouches / 2 poches velcro pour antennes</t>
  </si>
  <si>
    <t>BCSPSH-BLA</t>
  </si>
  <si>
    <t>Ball Carts / Chariots à ballons</t>
  </si>
  <si>
    <t>AC-HC100B-BK</t>
  </si>
  <si>
    <t>Scorecards / Feille de pointage</t>
  </si>
  <si>
    <t>LO764</t>
  </si>
  <si>
    <t>Referee Stand / Stand pour arbitres</t>
  </si>
  <si>
    <t>VBP500-PROTEC</t>
  </si>
  <si>
    <t>Safety Padding for Tripod posts (pair) / Coussins de protection pour poteaux (pair)</t>
  </si>
  <si>
    <t>BEATMASTER-W</t>
  </si>
  <si>
    <t>Whistles / Sifflets</t>
  </si>
  <si>
    <t>SDBMIK</t>
  </si>
  <si>
    <t>Mikasa Multi-Purpose Duffle Bag / Sac multi-usages Mikasa</t>
  </si>
  <si>
    <t>DAP</t>
  </si>
  <si>
    <t>Ball Pump (Manual) / Pompe à ballons (manuel)</t>
  </si>
  <si>
    <t xml:space="preserve"> Equipment Shipping / Livraison de l'équipement </t>
  </si>
  <si>
    <t xml:space="preserve"> Equipment Taxes / Taxes de l'équipement </t>
  </si>
  <si>
    <t xml:space="preserve"> EQUIPMENT TOTAL</t>
  </si>
  <si>
    <t>Note: The equipment must remain the property of the community for the benefit of community members. 
Note: L'équipement doit demeurer la propriété de la communauté et bénéficier aux membres de la communauté.</t>
  </si>
  <si>
    <t>Coach Training Budget Tool / 
Outil budgétaire pour la formation des entraîneurs</t>
  </si>
  <si>
    <t>BUDGET</t>
  </si>
  <si>
    <t>ACTUAL
dépenses réelles</t>
  </si>
  <si>
    <t>Notes</t>
  </si>
  <si>
    <t/>
  </si>
  <si>
    <t>EXPENSES</t>
  </si>
  <si>
    <t>DÉPENSES</t>
  </si>
  <si>
    <t>Coach Training / Formation des entraîneurs</t>
  </si>
  <si>
    <t>Classroom / Salle de classe</t>
  </si>
  <si>
    <t>Gym / Gymnase</t>
  </si>
  <si>
    <t>Outdoor court rental</t>
  </si>
  <si>
    <t>Equipment / Equipement</t>
  </si>
  <si>
    <t xml:space="preserve">Projector, Screen, Laptop, cords, etc. Coach Trainer can bring some equipment / Projecteur, écran, ordinateur, chargeurs, etc. </t>
  </si>
  <si>
    <t>Uniforms</t>
  </si>
  <si>
    <t>Coach Trainer Honoraria / Honoraire du formateur</t>
  </si>
  <si>
    <t>Per person - $550 full day, $325 half day / Par personne - $500 journée entière, $325 journée partielle</t>
  </si>
  <si>
    <t>Coach Trainer Travel / Transport du formateur</t>
  </si>
  <si>
    <t>Coach Trainer Accomodations / Hébergement du formateur</t>
  </si>
  <si>
    <t>2 nights, 2 people / 2 nuits, 2 personnes</t>
  </si>
  <si>
    <t>Coach Trainer Meals / Repas du formateur</t>
  </si>
  <si>
    <t>$90 per day per person / $90 par jour par personne</t>
  </si>
  <si>
    <t>Mentor Coach Honoraria</t>
  </si>
  <si>
    <t>Materials / Matériel</t>
  </si>
  <si>
    <t>Coach Workbooks (14) Printed, USB Drives with videos (14) / Cahier de l'entraîneur (14) imprimés, clés USB avec vidéos (14)</t>
  </si>
  <si>
    <t>Coach Travel / Transport des entraîneurs</t>
  </si>
  <si>
    <t>Coach Accomodations / Hébergement des entraîneurs</t>
  </si>
  <si>
    <t>Coach Meals / Repas des entraîneurs</t>
  </si>
  <si>
    <t>Other / Autre</t>
  </si>
  <si>
    <t>Total Coach Training / Total Formation des entraîneurs</t>
  </si>
  <si>
    <t>The total amount is automatically linked to the Final Project Budget in cell C12. / Le montant total est automatiquement lié au budget final du projet dans la cellule C12.</t>
  </si>
  <si>
    <t xml:space="preserve">    </t>
  </si>
  <si>
    <t>Program Budget</t>
  </si>
  <si>
    <t>8-12U</t>
  </si>
  <si>
    <t>13-16U</t>
  </si>
  <si>
    <t>Sample 1</t>
  </si>
  <si>
    <t>Sample 2</t>
  </si>
  <si>
    <t>Target Program Fee</t>
  </si>
  <si>
    <t>8 weeks @ $10 per training hour (8-12U - 1 hour, 13-16u - 1.5 hour)</t>
  </si>
  <si>
    <t>Number of Participants</t>
  </si>
  <si>
    <t>Total REVENUE</t>
  </si>
  <si>
    <t>Variables</t>
  </si>
  <si>
    <t>Facility Rental Price per hour/ court</t>
  </si>
  <si>
    <t>Program Length (# of weeks)</t>
  </si>
  <si>
    <t>Minimum Number of Leaders/Coaches</t>
  </si>
  <si>
    <t>Facility Rental</t>
  </si>
  <si>
    <t>Promotion/Office Supplies</t>
  </si>
  <si>
    <t xml:space="preserve">Coach Wages </t>
  </si>
  <si>
    <t>Start-Up or Additional Expenses</t>
  </si>
  <si>
    <t>Coach Training (See leader training tab)</t>
  </si>
  <si>
    <t>Estimate $12 x # of kids + coaches</t>
  </si>
  <si>
    <t>Other Fees</t>
  </si>
  <si>
    <t>Balls  (See equipment budget tab)</t>
  </si>
  <si>
    <t>Nets  (See equipment budget tab)</t>
  </si>
  <si>
    <t>Estimate $617 per badminton net system. $2677 for Standard Net System</t>
  </si>
  <si>
    <t>Carts  (See equipment budget tab)</t>
  </si>
  <si>
    <t>TOTAL EXPENSES PER PROGRAM</t>
  </si>
  <si>
    <t>Special Event Budget</t>
  </si>
  <si>
    <t>Budget</t>
  </si>
  <si>
    <t>EXPENSES</t>
    <phoneticPr fontId="0" type="noConversion"/>
  </si>
  <si>
    <t>Honoraria - Leaders</t>
  </si>
  <si>
    <t>Gym</t>
  </si>
  <si>
    <t>Misc</t>
  </si>
  <si>
    <t>TOTAL EXPENSES</t>
    <phoneticPr fontId="0" type="noConversion"/>
  </si>
  <si>
    <t>Final Project Budget
Budget final du projet</t>
  </si>
  <si>
    <t>REVENUES</t>
  </si>
  <si>
    <t>Other Funding</t>
  </si>
  <si>
    <t>TOTAL REVENUE</t>
  </si>
  <si>
    <t>1. Equipment / Equipement</t>
  </si>
  <si>
    <t>Total Equipment from tab 1 / Total Equipement de tab 1</t>
  </si>
  <si>
    <t>This number is linked from the Equipment Budget tab / Ce montant provient de l’onglet Equipement</t>
  </si>
  <si>
    <t>2. Coach Training / Formation des entraîneurs</t>
  </si>
  <si>
    <t>Total Coach Training from tab 2 / Total Formation des entraîneurs</t>
  </si>
  <si>
    <t>This number is linked from the Coach Training Budget tab / Ce montant provient de l’onglet Formation</t>
  </si>
  <si>
    <t>3. Volleyball Programming / Programmation du volleyball</t>
  </si>
  <si>
    <t>8-12 program / programme 8-12</t>
  </si>
  <si>
    <t>This number is linked from the Program Support tab / Ce montant provient de l’onglet de programmation du volleyball</t>
  </si>
  <si>
    <t>13-16 program / programme 13-16</t>
  </si>
  <si>
    <t>Total Volleyball Programming from tab 3 / Programmation totale du volleyball à partir de l'onglet 3</t>
  </si>
  <si>
    <t>4. Special Event</t>
  </si>
  <si>
    <t>Total Special Event from tab 4 / Total des événements spéciaux de l'onglet 4</t>
  </si>
  <si>
    <t>This number is linked from the Special Event tab / Ce montant provient de l’onglet evenement special</t>
  </si>
  <si>
    <t>TOTAL EXPENSES / Total des dépenses</t>
  </si>
  <si>
    <t>NET SURPLUS (DEFICIT) / Surplus (déficit) net</t>
  </si>
  <si>
    <t>Outdoor Volleyball Net System (portable)</t>
  </si>
  <si>
    <t xml:space="preserve">Other items 
Autres articles </t>
  </si>
  <si>
    <r>
      <t xml:space="preserve">Equipment </t>
    </r>
    <r>
      <rPr>
        <sz val="10"/>
        <color theme="1"/>
        <rFont val="Arial"/>
        <family val="2"/>
      </rPr>
      <t>(Prices are based on a preferred, bulk purchase).  Actual Costs may not be reflected below.</t>
    </r>
    <r>
      <rPr>
        <b/>
        <sz val="10"/>
        <color theme="1"/>
        <rFont val="Arial"/>
        <family val="2"/>
      </rPr>
      <t xml:space="preserve">
Equipement</t>
    </r>
    <r>
      <rPr>
        <sz val="10"/>
        <color theme="1"/>
        <rFont val="Arial"/>
        <family val="2"/>
      </rPr>
      <t xml:space="preserve"> (Les prix sont basés sur un achat préférentiel en gros). Les coûts réels peuvent ne pas être reflétés ci-dessous.</t>
    </r>
  </si>
  <si>
    <t>VLS300</t>
  </si>
  <si>
    <t>TS-179</t>
  </si>
  <si>
    <t>Dependent on community - common rate: $40/hr x 12 hours / Selon les communautés - coût moyen: $40/hr x 12 heures</t>
  </si>
  <si>
    <t>Dependent on community - common rate: $20/hr x 4 hours / Selon les communautés - coût moyen: $20/hr x 4 heures</t>
  </si>
  <si>
    <t>Program shirts for participants and staff/T-shirts du programme pour les participants et le personnel</t>
  </si>
  <si>
    <t xml:space="preserve">2 Facilitators  / 2 Formateurs </t>
  </si>
  <si>
    <t>Virtual Coach Training</t>
  </si>
  <si>
    <t xml:space="preserve">Dependent on community / Selon la communauté </t>
  </si>
  <si>
    <t>Dependent on community / Selon la communauté</t>
  </si>
  <si>
    <t>Local Mentor Coach support ($100/hr) plus travel (mileage)</t>
  </si>
  <si>
    <t>Length of Sessions Offered</t>
  </si>
  <si>
    <t>1 hour is recommended for 8-12U and 1.5 is recommended for 13-16U</t>
  </si>
  <si>
    <t>Coach/Leader Wages</t>
  </si>
  <si>
    <t>A ratio of 1 coach to 8 athletes is recommend</t>
  </si>
  <si>
    <t>Average - $25/hour</t>
  </si>
  <si>
    <t>Promotion T-Shirts</t>
  </si>
  <si>
    <t xml:space="preserve">Estimate $50 per ball </t>
  </si>
  <si>
    <t>Estimate $300 per ball cart</t>
  </si>
  <si>
    <t>Program Net</t>
  </si>
  <si>
    <t>Funding Request</t>
  </si>
  <si>
    <t>2 hour Try-It Event or Jamboree</t>
  </si>
  <si>
    <t xml:space="preserve">   Length of Event</t>
  </si>
  <si>
    <t>Estimated at $50/hour</t>
  </si>
  <si>
    <t xml:space="preserve">   Number of Participants</t>
  </si>
  <si>
    <t>Uniforms for all participants/Promotional Item</t>
  </si>
  <si>
    <t>Staff Expenses (Per Diem)</t>
  </si>
  <si>
    <t xml:space="preserve">   Number of Leaders</t>
  </si>
  <si>
    <t>Estimated at $50/event</t>
  </si>
  <si>
    <t>For equipment needs - Use Tab 1 and Final Project Budget</t>
  </si>
  <si>
    <r>
      <t xml:space="preserve">Communities may use this budgeting tool to choose items of interest by selecting the number of units in each category. The total amount is automatically linked to the Final Project Budget in cell C45. The Final Project Budget tab is considered the community submission.  </t>
    </r>
    <r>
      <rPr>
        <b/>
        <sz val="10"/>
        <color theme="1"/>
        <rFont val="Arial"/>
        <family val="2"/>
      </rPr>
      <t>Only YELLOW HIGHLIGHTED CELLS are to be completed</t>
    </r>
    <r>
      <rPr>
        <sz val="10"/>
        <color theme="1"/>
        <rFont val="Arial"/>
        <family val="2"/>
      </rPr>
      <t xml:space="preserve">
Les communautés peuvent utiliser cet outil budgétaire pour choisir les équipements qui les intéressent en sélectionnant le nombre d'unités dans chaque catégorie. Le montant total est automatiquement lié au budget final du projet dans la cellule C45. L'onglet Budget final du projet est considéré comme la soumission de la communauté. </t>
    </r>
    <r>
      <rPr>
        <b/>
        <sz val="10"/>
        <color theme="1"/>
        <rFont val="Arial"/>
        <family val="2"/>
      </rPr>
      <t>Seules les CELLULES JAUNES surlignées sont à remplir.</t>
    </r>
  </si>
  <si>
    <t>Outdoor Volleyballs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</si>
</sst>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quot;$&quot;#,##0.00_);[Red]\(&quot;$&quot;#,##0.00\)"/>
    <numFmt numFmtId="165" formatCode="_(&quot;$&quot;* #,##0.00_);_(&quot;$&quot;* \(#,##0.00\);_(&quot;$&quot;* &quot;-&quot;??_);_(@_)"/>
    <numFmt numFmtId="166" formatCode="&quot;$&quot;#,##0"/>
    <numFmt numFmtId="167" formatCode="&quot;$&quot;#,##0.00"/>
    <numFmt numFmtId="168" formatCode="[$$-1009]#,##0.00;[Red]\-[$$-1009]#,##0.00"/>
    <numFmt numFmtId="169" formatCode="[$$-1009]#,##0.00;[Red][$$-1009]#,##0.00"/>
  </numFmts>
  <fonts count="18" x14ac:knownFonts="1">
    <font>
      <sz val="12"/>
      <color theme="1"/>
      <name val="Calibri"/>
      <scheme val="minor"/>
    </font>
    <font>
      <sz val="12"/>
      <color theme="1"/>
      <name val="Calibri"/>
      <family val="2"/>
      <scheme val="minor"/>
    </font>
    <font>
      <sz val="10"/>
      <color theme="1"/>
      <name val="Arial"/>
      <family val="2"/>
    </font>
    <font>
      <sz val="10"/>
      <name val="Verdana"/>
      <family val="2"/>
    </font>
    <font>
      <i/>
      <sz val="8"/>
      <color theme="1"/>
      <name val="Arial"/>
      <family val="2"/>
    </font>
    <font>
      <b/>
      <sz val="10"/>
      <color theme="1"/>
      <name val="Arial"/>
      <family val="2"/>
    </font>
    <font>
      <sz val="10"/>
      <name val="Arial"/>
      <family val="2"/>
    </font>
    <font>
      <b/>
      <sz val="10"/>
      <name val="Arial"/>
      <family val="2"/>
    </font>
    <font>
      <b/>
      <sz val="11"/>
      <color theme="1"/>
      <name val="Arial"/>
      <family val="2"/>
    </font>
    <font>
      <sz val="7.5"/>
      <color rgb="FF000000"/>
      <name val="Arial"/>
      <family val="2"/>
    </font>
    <font>
      <sz val="9"/>
      <color rgb="FF000000"/>
      <name val="Arial"/>
      <family val="2"/>
    </font>
    <font>
      <sz val="9"/>
      <color theme="1"/>
      <name val="Arial"/>
      <family val="2"/>
    </font>
    <font>
      <sz val="9"/>
      <name val="Arial"/>
      <family val="2"/>
    </font>
    <font>
      <b/>
      <sz val="12"/>
      <color theme="1"/>
      <name val="Arial"/>
      <family val="2"/>
    </font>
    <font>
      <sz val="8"/>
      <name val="Arial"/>
      <family val="2"/>
    </font>
    <font>
      <b/>
      <sz val="14"/>
      <name val="Arial"/>
      <family val="2"/>
    </font>
    <font>
      <b/>
      <sz val="12"/>
      <name val="Arial"/>
      <family val="2"/>
    </font>
    <font>
      <b/>
      <sz val="10"/>
      <color rgb="FF000000"/>
      <name val="Arial"/>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bgColor rgb="FFFFFF00"/>
      </patternFill>
    </fill>
    <fill>
      <patternFill patternType="solid">
        <fgColor theme="9" tint="0.79998168889431442"/>
        <bgColor rgb="FFFFFF00"/>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double">
        <color rgb="FF000000"/>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indexed="64"/>
      </top>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uble">
        <color rgb="FF000000"/>
      </bottom>
      <diagonal/>
    </border>
    <border>
      <left/>
      <right style="thin">
        <color indexed="64"/>
      </right>
      <top style="thin">
        <color indexed="64"/>
      </top>
      <bottom style="double">
        <color indexed="64"/>
      </bottom>
      <diagonal/>
    </border>
    <border>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s>
  <cellStyleXfs count="7">
    <xf numFmtId="0" fontId="0" fillId="0" borderId="0"/>
    <xf numFmtId="0" fontId="3" fillId="0" borderId="0"/>
    <xf numFmtId="0" fontId="1" fillId="0" borderId="0"/>
    <xf numFmtId="0" fontId="6" fillId="0" borderId="0">
      <alignment vertical="center"/>
    </xf>
    <xf numFmtId="165" fontId="6" fillId="0" borderId="0" applyFont="0" applyFill="0" applyBorder="0" applyAlignment="0" applyProtection="0">
      <alignment vertical="center"/>
    </xf>
    <xf numFmtId="0" fontId="6" fillId="0" borderId="0"/>
    <xf numFmtId="0" fontId="6" fillId="0" borderId="0">
      <alignment vertical="center"/>
    </xf>
  </cellStyleXfs>
  <cellXfs count="214">
    <xf numFmtId="0" fontId="0" fillId="0" borderId="0" xfId="0"/>
    <xf numFmtId="0" fontId="2" fillId="0" borderId="0" xfId="2" applyFont="1"/>
    <xf numFmtId="0" fontId="2" fillId="0" borderId="0" xfId="2" applyFont="1" applyAlignment="1">
      <alignment horizontal="left" vertical="top" wrapText="1"/>
    </xf>
    <xf numFmtId="0" fontId="2" fillId="0" borderId="5" xfId="2" applyFont="1" applyBorder="1"/>
    <xf numFmtId="0" fontId="2" fillId="0" borderId="2" xfId="2" applyFont="1" applyBorder="1"/>
    <xf numFmtId="0" fontId="2" fillId="0" borderId="2" xfId="2" applyFont="1" applyBorder="1" applyAlignment="1">
      <alignment horizontal="right" vertical="center" wrapText="1"/>
    </xf>
    <xf numFmtId="167" fontId="2" fillId="3" borderId="9" xfId="2" applyNumberFormat="1" applyFont="1" applyFill="1" applyBorder="1" applyAlignment="1">
      <alignment horizontal="center"/>
    </xf>
    <xf numFmtId="9" fontId="2" fillId="0" borderId="5" xfId="2" applyNumberFormat="1" applyFont="1" applyBorder="1" applyAlignment="1">
      <alignment horizontal="left"/>
    </xf>
    <xf numFmtId="167" fontId="2" fillId="0" borderId="10" xfId="2" applyNumberFormat="1" applyFont="1" applyBorder="1" applyAlignment="1">
      <alignment horizontal="center" vertical="center" wrapText="1"/>
    </xf>
    <xf numFmtId="1" fontId="2" fillId="0" borderId="4" xfId="2" applyNumberFormat="1" applyFont="1" applyBorder="1" applyAlignment="1">
      <alignment horizontal="center" vertical="center" wrapText="1"/>
    </xf>
    <xf numFmtId="166" fontId="2" fillId="0" borderId="4" xfId="2" applyNumberFormat="1" applyFont="1" applyBorder="1" applyAlignment="1">
      <alignment horizontal="center" vertical="center" wrapText="1"/>
    </xf>
    <xf numFmtId="0" fontId="2" fillId="0" borderId="4" xfId="2" applyFont="1" applyBorder="1" applyAlignment="1">
      <alignment horizontal="right" vertical="center" wrapText="1"/>
    </xf>
    <xf numFmtId="167" fontId="2" fillId="0" borderId="11" xfId="2" applyNumberFormat="1" applyFont="1" applyBorder="1" applyAlignment="1">
      <alignment horizontal="center" vertical="center" wrapText="1"/>
    </xf>
    <xf numFmtId="1" fontId="2" fillId="0" borderId="7" xfId="2" applyNumberFormat="1" applyFont="1" applyBorder="1" applyAlignment="1">
      <alignment horizontal="center" vertical="center" wrapText="1"/>
    </xf>
    <xf numFmtId="166" fontId="2" fillId="0" borderId="7" xfId="2" applyNumberFormat="1" applyFont="1" applyBorder="1" applyAlignment="1">
      <alignment horizontal="center" vertical="center" wrapText="1"/>
    </xf>
    <xf numFmtId="0" fontId="2" fillId="0" borderId="7" xfId="2" applyFont="1" applyBorder="1" applyAlignment="1">
      <alignment horizontal="right" vertical="center" wrapText="1"/>
    </xf>
    <xf numFmtId="167" fontId="2" fillId="0" borderId="12" xfId="2" applyNumberFormat="1" applyFont="1" applyBorder="1" applyAlignment="1">
      <alignment horizontal="center" vertical="center" wrapText="1"/>
    </xf>
    <xf numFmtId="1" fontId="2" fillId="2" borderId="5" xfId="2" applyNumberFormat="1" applyFont="1" applyFill="1" applyBorder="1" applyAlignment="1">
      <alignment horizontal="center" vertical="center" wrapText="1"/>
    </xf>
    <xf numFmtId="167" fontId="2" fillId="0" borderId="5" xfId="2" applyNumberFormat="1" applyFont="1" applyBorder="1" applyAlignment="1">
      <alignment horizontal="center" vertical="center" wrapText="1"/>
    </xf>
    <xf numFmtId="167" fontId="2" fillId="0" borderId="13" xfId="2" applyNumberFormat="1" applyFont="1" applyBorder="1" applyAlignment="1">
      <alignment horizontal="center" vertical="center" wrapText="1"/>
    </xf>
    <xf numFmtId="1" fontId="2" fillId="2" borderId="1" xfId="2" applyNumberFormat="1" applyFont="1" applyFill="1" applyBorder="1" applyAlignment="1">
      <alignment horizontal="center" vertical="center" wrapText="1"/>
    </xf>
    <xf numFmtId="167" fontId="2" fillId="0" borderId="1" xfId="2" applyNumberFormat="1" applyFont="1" applyBorder="1" applyAlignment="1">
      <alignment horizontal="center" vertical="center" wrapText="1"/>
    </xf>
    <xf numFmtId="167" fontId="2" fillId="0" borderId="8" xfId="2" applyNumberFormat="1" applyFont="1" applyBorder="1" applyAlignment="1">
      <alignment horizontal="center" vertical="center" wrapText="1"/>
    </xf>
    <xf numFmtId="1" fontId="2" fillId="2" borderId="3" xfId="2" applyNumberFormat="1" applyFont="1" applyFill="1" applyBorder="1" applyAlignment="1">
      <alignment horizontal="center" vertical="center" wrapText="1"/>
    </xf>
    <xf numFmtId="167" fontId="2" fillId="0" borderId="3" xfId="2" applyNumberFormat="1" applyFont="1" applyBorder="1" applyAlignment="1">
      <alignment horizontal="center" vertical="center" wrapText="1"/>
    </xf>
    <xf numFmtId="167" fontId="2" fillId="0" borderId="9" xfId="2" applyNumberFormat="1" applyFont="1" applyBorder="1" applyAlignment="1">
      <alignment horizontal="center" vertical="center" wrapText="1"/>
    </xf>
    <xf numFmtId="1" fontId="2" fillId="2" borderId="2" xfId="2" applyNumberFormat="1" applyFont="1" applyFill="1" applyBorder="1" applyAlignment="1">
      <alignment horizontal="center" vertical="center" wrapText="1"/>
    </xf>
    <xf numFmtId="167" fontId="2" fillId="0" borderId="2" xfId="2" applyNumberFormat="1" applyFont="1" applyBorder="1" applyAlignment="1">
      <alignment horizontal="center" vertical="center" wrapText="1"/>
    </xf>
    <xf numFmtId="0" fontId="5" fillId="0" borderId="5" xfId="2" applyFont="1" applyBorder="1" applyAlignment="1">
      <alignment horizontal="center" vertical="center" wrapText="1"/>
    </xf>
    <xf numFmtId="0" fontId="5" fillId="2" borderId="5" xfId="2" applyFont="1" applyFill="1" applyBorder="1" applyAlignment="1">
      <alignment horizontal="center" vertical="center" wrapText="1"/>
    </xf>
    <xf numFmtId="0" fontId="5" fillId="0" borderId="8" xfId="2" applyFont="1" applyBorder="1" applyAlignment="1">
      <alignment vertical="center" wrapText="1"/>
    </xf>
    <xf numFmtId="0" fontId="5" fillId="0" borderId="0" xfId="2" applyFont="1" applyAlignment="1">
      <alignment horizontal="center"/>
    </xf>
    <xf numFmtId="0" fontId="5" fillId="0" borderId="0" xfId="2" applyFont="1"/>
    <xf numFmtId="0" fontId="2" fillId="0" borderId="5" xfId="2" applyFont="1" applyBorder="1" applyAlignment="1">
      <alignment wrapText="1"/>
    </xf>
    <xf numFmtId="0" fontId="6" fillId="0" borderId="0" xfId="3">
      <alignment vertical="center"/>
    </xf>
    <xf numFmtId="0" fontId="6" fillId="0" borderId="0" xfId="3" applyAlignment="1">
      <alignment horizontal="right" vertical="center"/>
    </xf>
    <xf numFmtId="165" fontId="7" fillId="0" borderId="0" xfId="4" applyFont="1" applyBorder="1" applyAlignment="1"/>
    <xf numFmtId="0" fontId="7" fillId="0" borderId="0" xfId="3" applyFont="1" applyAlignment="1"/>
    <xf numFmtId="165" fontId="7" fillId="0" borderId="5" xfId="4" quotePrefix="1" applyFont="1" applyFill="1" applyBorder="1" applyAlignment="1" applyProtection="1">
      <alignment horizontal="center" vertical="center"/>
    </xf>
    <xf numFmtId="44" fontId="6" fillId="0" borderId="21" xfId="3" applyNumberFormat="1" applyBorder="1" applyAlignment="1">
      <alignment vertical="center" wrapText="1"/>
    </xf>
    <xf numFmtId="44" fontId="2" fillId="0" borderId="12" xfId="3" applyNumberFormat="1" applyFont="1" applyBorder="1" applyAlignment="1">
      <alignment vertical="center" wrapText="1"/>
    </xf>
    <xf numFmtId="44" fontId="6" fillId="0" borderId="12" xfId="3" applyNumberFormat="1" applyBorder="1" applyAlignment="1">
      <alignment vertical="center" wrapText="1"/>
    </xf>
    <xf numFmtId="0" fontId="2" fillId="6" borderId="0" xfId="2" applyFont="1" applyFill="1" applyAlignment="1">
      <alignment vertical="top" wrapText="1"/>
    </xf>
    <xf numFmtId="0" fontId="13" fillId="0" borderId="0" xfId="2" applyFont="1"/>
    <xf numFmtId="44" fontId="2" fillId="4" borderId="14" xfId="3" applyNumberFormat="1" applyFont="1" applyFill="1" applyBorder="1" applyAlignment="1">
      <alignment wrapText="1"/>
    </xf>
    <xf numFmtId="44" fontId="2" fillId="4" borderId="15" xfId="3" applyNumberFormat="1" applyFont="1" applyFill="1" applyBorder="1" applyAlignment="1">
      <alignment wrapText="1"/>
    </xf>
    <xf numFmtId="0" fontId="1" fillId="0" borderId="0" xfId="2"/>
    <xf numFmtId="0" fontId="15" fillId="0" borderId="0" xfId="1" applyFont="1"/>
    <xf numFmtId="0" fontId="6" fillId="0" borderId="0" xfId="1" applyFont="1" applyAlignment="1">
      <alignment horizontal="center"/>
    </xf>
    <xf numFmtId="168" fontId="6" fillId="4" borderId="3" xfId="1" applyNumberFormat="1" applyFont="1" applyFill="1" applyBorder="1" applyAlignment="1">
      <alignment horizontal="right"/>
    </xf>
    <xf numFmtId="168" fontId="6" fillId="8" borderId="3" xfId="1" applyNumberFormat="1" applyFont="1" applyFill="1" applyBorder="1" applyAlignment="1">
      <alignment horizontal="center"/>
    </xf>
    <xf numFmtId="168" fontId="6" fillId="0" borderId="1" xfId="1" applyNumberFormat="1" applyFont="1" applyBorder="1" applyAlignment="1">
      <alignment horizontal="right"/>
    </xf>
    <xf numFmtId="49" fontId="7" fillId="0" borderId="3" xfId="3" applyNumberFormat="1" applyFont="1" applyBorder="1" applyAlignment="1"/>
    <xf numFmtId="0" fontId="6" fillId="0" borderId="3" xfId="3" applyBorder="1" applyAlignment="1">
      <alignment wrapText="1"/>
    </xf>
    <xf numFmtId="49" fontId="6" fillId="0" borderId="3" xfId="3" applyNumberFormat="1" applyBorder="1" applyAlignment="1"/>
    <xf numFmtId="49" fontId="6" fillId="0" borderId="3" xfId="3" applyNumberFormat="1" applyBorder="1" applyAlignment="1">
      <alignment horizontal="left"/>
    </xf>
    <xf numFmtId="49" fontId="2" fillId="0" borderId="3" xfId="3" applyNumberFormat="1" applyFont="1" applyBorder="1" applyAlignment="1">
      <alignment horizontal="left"/>
    </xf>
    <xf numFmtId="0" fontId="7" fillId="0" borderId="3" xfId="3" applyFont="1" applyBorder="1" applyAlignment="1">
      <alignment wrapText="1"/>
    </xf>
    <xf numFmtId="49" fontId="5" fillId="0" borderId="3" xfId="3" applyNumberFormat="1" applyFont="1" applyBorder="1" applyAlignment="1">
      <alignment horizontal="left"/>
    </xf>
    <xf numFmtId="0" fontId="2" fillId="0" borderId="3" xfId="3" applyFont="1" applyBorder="1" applyAlignment="1">
      <alignment wrapText="1"/>
    </xf>
    <xf numFmtId="49" fontId="12" fillId="0" borderId="3" xfId="3" applyNumberFormat="1" applyFont="1" applyBorder="1" applyAlignment="1"/>
    <xf numFmtId="0" fontId="6" fillId="0" borderId="3" xfId="3" applyBorder="1">
      <alignment vertical="center"/>
    </xf>
    <xf numFmtId="49" fontId="6" fillId="0" borderId="3" xfId="3" applyNumberFormat="1" applyBorder="1" applyAlignment="1">
      <alignment vertical="top"/>
    </xf>
    <xf numFmtId="0" fontId="10" fillId="5" borderId="3" xfId="0" applyFont="1" applyFill="1" applyBorder="1" applyAlignment="1"/>
    <xf numFmtId="0" fontId="9" fillId="0" borderId="3" xfId="0" applyFont="1" applyBorder="1" applyAlignment="1"/>
    <xf numFmtId="49" fontId="17" fillId="0" borderId="3" xfId="3" applyNumberFormat="1" applyFont="1" applyBorder="1" applyAlignment="1"/>
    <xf numFmtId="44" fontId="2" fillId="0" borderId="26" xfId="3" applyNumberFormat="1" applyFont="1" applyBorder="1" applyAlignment="1">
      <alignment vertical="center" wrapText="1"/>
    </xf>
    <xf numFmtId="44" fontId="2" fillId="0" borderId="14" xfId="3" applyNumberFormat="1" applyFont="1" applyBorder="1" applyAlignment="1">
      <alignment vertical="center" wrapText="1"/>
    </xf>
    <xf numFmtId="44" fontId="6" fillId="4" borderId="14" xfId="3" applyNumberFormat="1" applyFill="1" applyBorder="1" applyAlignment="1">
      <alignment vertical="center" wrapText="1"/>
    </xf>
    <xf numFmtId="0" fontId="6" fillId="0" borderId="21" xfId="3" applyBorder="1" applyAlignment="1">
      <alignment vertical="center" wrapText="1"/>
    </xf>
    <xf numFmtId="44" fontId="6" fillId="4" borderId="26" xfId="3" applyNumberFormat="1" applyFill="1" applyBorder="1" applyAlignment="1">
      <alignment vertical="center" wrapText="1"/>
    </xf>
    <xf numFmtId="165" fontId="6" fillId="0" borderId="14" xfId="4" applyFont="1" applyFill="1" applyBorder="1" applyAlignment="1" applyProtection="1">
      <alignment horizontal="right" vertical="center"/>
    </xf>
    <xf numFmtId="0" fontId="7" fillId="0" borderId="16" xfId="3" applyFont="1" applyBorder="1" applyAlignment="1">
      <alignment horizontal="left" vertical="center" wrapText="1"/>
    </xf>
    <xf numFmtId="165" fontId="7" fillId="0" borderId="21" xfId="4" applyFont="1" applyFill="1" applyBorder="1" applyAlignment="1" applyProtection="1">
      <alignment horizontal="right" vertical="center"/>
    </xf>
    <xf numFmtId="0" fontId="6" fillId="0" borderId="8" xfId="3" applyBorder="1" applyAlignment="1">
      <alignment wrapText="1"/>
    </xf>
    <xf numFmtId="165" fontId="6" fillId="0" borderId="16" xfId="4" applyFont="1" applyFill="1" applyBorder="1" applyAlignment="1" applyProtection="1">
      <alignment horizontal="center"/>
    </xf>
    <xf numFmtId="49" fontId="7" fillId="0" borderId="2" xfId="3" applyNumberFormat="1" applyFont="1" applyBorder="1" applyAlignment="1"/>
    <xf numFmtId="0" fontId="6" fillId="0" borderId="9" xfId="3" applyBorder="1" applyAlignment="1">
      <alignment wrapText="1"/>
    </xf>
    <xf numFmtId="0" fontId="12" fillId="0" borderId="3" xfId="3" applyFont="1" applyBorder="1" applyAlignment="1">
      <alignment horizontal="right" wrapText="1"/>
    </xf>
    <xf numFmtId="166" fontId="12" fillId="0" borderId="3" xfId="3" applyNumberFormat="1" applyFont="1" applyBorder="1" applyAlignment="1">
      <alignment horizontal="left"/>
    </xf>
    <xf numFmtId="0" fontId="12" fillId="0" borderId="3" xfId="3" applyFont="1" applyBorder="1" applyAlignment="1">
      <alignment horizontal="left" wrapText="1"/>
    </xf>
    <xf numFmtId="166" fontId="12" fillId="0" borderId="3" xfId="6" applyNumberFormat="1" applyFont="1" applyBorder="1" applyAlignment="1">
      <alignment horizontal="left"/>
    </xf>
    <xf numFmtId="0" fontId="12" fillId="0" borderId="3" xfId="3" applyFont="1" applyBorder="1" applyAlignment="1">
      <alignment horizontal="left" wrapText="1" indent="1"/>
    </xf>
    <xf numFmtId="44" fontId="12" fillId="0" borderId="3" xfId="3" applyNumberFormat="1" applyFont="1" applyBorder="1" applyAlignment="1">
      <alignment horizontal="left" indent="1"/>
    </xf>
    <xf numFmtId="168" fontId="12" fillId="4" borderId="3" xfId="1" applyNumberFormat="1" applyFont="1" applyFill="1" applyBorder="1" applyAlignment="1">
      <alignment horizontal="left" indent="1"/>
    </xf>
    <xf numFmtId="165" fontId="7" fillId="0" borderId="12" xfId="4" quotePrefix="1" applyFont="1" applyFill="1" applyBorder="1" applyAlignment="1" applyProtection="1">
      <alignment horizontal="center" vertical="center" wrapText="1"/>
    </xf>
    <xf numFmtId="165" fontId="6" fillId="0" borderId="17" xfId="4" applyFont="1" applyFill="1" applyBorder="1" applyAlignment="1" applyProtection="1">
      <alignment horizontal="center"/>
    </xf>
    <xf numFmtId="44" fontId="6" fillId="0" borderId="15" xfId="3" applyNumberFormat="1" applyBorder="1" applyAlignment="1">
      <alignment vertical="center" wrapText="1"/>
    </xf>
    <xf numFmtId="44" fontId="2" fillId="0" borderId="22" xfId="3" applyNumberFormat="1" applyFont="1" applyBorder="1" applyAlignment="1">
      <alignment vertical="center" wrapText="1"/>
    </xf>
    <xf numFmtId="44" fontId="2" fillId="0" borderId="15" xfId="3" applyNumberFormat="1" applyFont="1" applyBorder="1" applyAlignment="1">
      <alignment vertical="center" wrapText="1"/>
    </xf>
    <xf numFmtId="44" fontId="6" fillId="4" borderId="15" xfId="3" applyNumberFormat="1" applyFill="1" applyBorder="1" applyAlignment="1">
      <alignment vertical="center" wrapText="1"/>
    </xf>
    <xf numFmtId="0" fontId="6" fillId="0" borderId="12" xfId="3" applyBorder="1" applyAlignment="1">
      <alignment vertical="center" wrapText="1"/>
    </xf>
    <xf numFmtId="44" fontId="6" fillId="4" borderId="22" xfId="3" applyNumberFormat="1" applyFill="1" applyBorder="1" applyAlignment="1">
      <alignment vertical="center" wrapText="1"/>
    </xf>
    <xf numFmtId="165" fontId="6" fillId="0" borderId="15" xfId="4" applyFont="1" applyFill="1" applyBorder="1" applyAlignment="1" applyProtection="1">
      <alignment horizontal="right" vertical="center"/>
    </xf>
    <xf numFmtId="0" fontId="7" fillId="0" borderId="17" xfId="3" applyFont="1" applyBorder="1" applyAlignment="1">
      <alignment horizontal="left" vertical="center" wrapText="1"/>
    </xf>
    <xf numFmtId="165" fontId="7" fillId="0" borderId="12" xfId="4" applyFont="1" applyFill="1" applyBorder="1" applyAlignment="1" applyProtection="1">
      <alignment horizontal="right" vertical="center"/>
    </xf>
    <xf numFmtId="165" fontId="7" fillId="0" borderId="3" xfId="4" quotePrefix="1" applyFont="1" applyFill="1" applyBorder="1" applyAlignment="1" applyProtection="1">
      <alignment horizontal="center" vertical="center"/>
    </xf>
    <xf numFmtId="165" fontId="7" fillId="0" borderId="3" xfId="4" quotePrefix="1" applyFont="1" applyFill="1" applyBorder="1" applyAlignment="1" applyProtection="1">
      <alignment horizontal="center" vertical="center" wrapText="1"/>
    </xf>
    <xf numFmtId="165" fontId="6" fillId="0" borderId="3" xfId="4" applyFont="1" applyFill="1" applyBorder="1" applyAlignment="1" applyProtection="1">
      <alignment horizontal="center"/>
    </xf>
    <xf numFmtId="0" fontId="6" fillId="0" borderId="3" xfId="3" applyBorder="1" applyAlignment="1">
      <alignment horizontal="right" wrapText="1"/>
    </xf>
    <xf numFmtId="44" fontId="2" fillId="0" borderId="3" xfId="3" applyNumberFormat="1" applyFont="1" applyBorder="1" applyAlignment="1">
      <alignment wrapText="1"/>
    </xf>
    <xf numFmtId="0" fontId="6" fillId="0" borderId="3" xfId="3" applyBorder="1" applyAlignment="1">
      <alignment horizontal="left" wrapText="1"/>
    </xf>
    <xf numFmtId="44" fontId="2" fillId="4" borderId="3" xfId="3" applyNumberFormat="1" applyFont="1" applyFill="1" applyBorder="1" applyAlignment="1">
      <alignment wrapText="1"/>
    </xf>
    <xf numFmtId="168" fontId="12" fillId="0" borderId="3" xfId="1" applyNumberFormat="1" applyFont="1" applyBorder="1" applyAlignment="1">
      <alignment horizontal="left" indent="1"/>
    </xf>
    <xf numFmtId="0" fontId="6" fillId="0" borderId="3" xfId="3" quotePrefix="1" applyBorder="1" applyAlignment="1">
      <alignment wrapText="1"/>
    </xf>
    <xf numFmtId="166" fontId="6" fillId="0" borderId="3" xfId="3" applyNumberFormat="1" applyBorder="1" applyAlignment="1"/>
    <xf numFmtId="166" fontId="6" fillId="0" borderId="3" xfId="3" quotePrefix="1" applyNumberFormat="1" applyBorder="1" applyAlignment="1"/>
    <xf numFmtId="166" fontId="6" fillId="0" borderId="3" xfId="3" applyNumberFormat="1" applyBorder="1" applyAlignment="1">
      <alignment horizontal="left" indent="1"/>
    </xf>
    <xf numFmtId="0" fontId="14" fillId="0" borderId="3" xfId="3" applyFont="1" applyBorder="1" applyAlignment="1">
      <alignment horizontal="left" wrapText="1" indent="1"/>
    </xf>
    <xf numFmtId="0" fontId="6" fillId="0" borderId="3" xfId="3" applyBorder="1" applyAlignment="1">
      <alignment vertical="center" wrapText="1"/>
    </xf>
    <xf numFmtId="49" fontId="7" fillId="0" borderId="8" xfId="3" applyNumberFormat="1" applyFont="1" applyBorder="1" applyAlignment="1"/>
    <xf numFmtId="0" fontId="12" fillId="0" borderId="23" xfId="3" applyFont="1" applyBorder="1" applyAlignment="1">
      <alignment horizontal="left" wrapText="1" indent="1"/>
    </xf>
    <xf numFmtId="44" fontId="2" fillId="0" borderId="19" xfId="3" applyNumberFormat="1" applyFont="1" applyBorder="1" applyAlignment="1">
      <alignment wrapText="1"/>
    </xf>
    <xf numFmtId="44" fontId="2" fillId="0" borderId="20" xfId="3" applyNumberFormat="1" applyFont="1" applyBorder="1" applyAlignment="1">
      <alignment wrapText="1"/>
    </xf>
    <xf numFmtId="49" fontId="5" fillId="0" borderId="8" xfId="3" applyNumberFormat="1" applyFont="1" applyBorder="1" applyAlignment="1"/>
    <xf numFmtId="0" fontId="12" fillId="0" borderId="23" xfId="3" applyFont="1" applyBorder="1" applyAlignment="1">
      <alignment horizontal="left" wrapText="1"/>
    </xf>
    <xf numFmtId="166" fontId="7" fillId="0" borderId="3" xfId="3" applyNumberFormat="1" applyFont="1" applyBorder="1" applyAlignment="1">
      <alignment horizontal="center" vertical="center"/>
    </xf>
    <xf numFmtId="165" fontId="6" fillId="0" borderId="16" xfId="4" applyFont="1" applyFill="1" applyBorder="1" applyAlignment="1" applyProtection="1">
      <alignment horizontal="right" vertical="center"/>
    </xf>
    <xf numFmtId="165" fontId="6" fillId="0" borderId="17" xfId="4" applyFont="1" applyFill="1" applyBorder="1" applyAlignment="1" applyProtection="1">
      <alignment horizontal="right" vertical="center"/>
    </xf>
    <xf numFmtId="0" fontId="6" fillId="5" borderId="27" xfId="3" applyFill="1" applyBorder="1" applyAlignment="1">
      <alignment vertical="center" wrapText="1"/>
    </xf>
    <xf numFmtId="0" fontId="6" fillId="5" borderId="28" xfId="3" applyFill="1" applyBorder="1" applyAlignment="1">
      <alignment vertical="center" wrapText="1"/>
    </xf>
    <xf numFmtId="0" fontId="2" fillId="0" borderId="3" xfId="2" applyFont="1" applyBorder="1" applyAlignment="1">
      <alignment horizontal="center"/>
    </xf>
    <xf numFmtId="0" fontId="2" fillId="0" borderId="3" xfId="2" applyFont="1" applyBorder="1"/>
    <xf numFmtId="0" fontId="5" fillId="0" borderId="3" xfId="2" applyFont="1" applyBorder="1" applyAlignment="1">
      <alignment horizontal="center"/>
    </xf>
    <xf numFmtId="164" fontId="2" fillId="0" borderId="3" xfId="2" applyNumberFormat="1" applyFont="1" applyBorder="1"/>
    <xf numFmtId="0" fontId="2" fillId="0" borderId="30" xfId="2" applyFont="1" applyBorder="1" applyAlignment="1">
      <alignment horizontal="center"/>
    </xf>
    <xf numFmtId="0" fontId="13" fillId="0" borderId="32" xfId="2" applyFont="1" applyBorder="1"/>
    <xf numFmtId="0" fontId="1" fillId="0" borderId="33" xfId="2" applyBorder="1"/>
    <xf numFmtId="0" fontId="2" fillId="0" borderId="32" xfId="2" applyFont="1" applyBorder="1"/>
    <xf numFmtId="0" fontId="2" fillId="0" borderId="33" xfId="2" applyFont="1" applyBorder="1" applyAlignment="1">
      <alignment horizontal="left" indent="1"/>
    </xf>
    <xf numFmtId="0" fontId="5" fillId="0" borderId="32" xfId="2" applyFont="1" applyBorder="1"/>
    <xf numFmtId="0" fontId="5" fillId="3" borderId="32" xfId="2" applyFont="1" applyFill="1" applyBorder="1"/>
    <xf numFmtId="0" fontId="5" fillId="0" borderId="34" xfId="2" applyFont="1" applyBorder="1"/>
    <xf numFmtId="164" fontId="5" fillId="0" borderId="24" xfId="2" applyNumberFormat="1" applyFont="1" applyBorder="1"/>
    <xf numFmtId="0" fontId="2" fillId="0" borderId="35" xfId="2" applyFont="1" applyBorder="1" applyAlignment="1">
      <alignment horizontal="left" indent="1"/>
    </xf>
    <xf numFmtId="0" fontId="2" fillId="0" borderId="25" xfId="2" applyFont="1" applyBorder="1" applyAlignment="1">
      <alignment horizontal="center"/>
    </xf>
    <xf numFmtId="167" fontId="2" fillId="0" borderId="1" xfId="2" applyNumberFormat="1" applyFont="1" applyBorder="1" applyAlignment="1">
      <alignment horizontal="center"/>
    </xf>
    <xf numFmtId="167" fontId="5" fillId="0" borderId="2" xfId="2" applyNumberFormat="1" applyFont="1" applyBorder="1" applyAlignment="1">
      <alignment horizontal="center"/>
    </xf>
    <xf numFmtId="164" fontId="2" fillId="0" borderId="25" xfId="2" applyNumberFormat="1" applyFont="1" applyBorder="1"/>
    <xf numFmtId="164" fontId="2" fillId="0" borderId="1" xfId="2" applyNumberFormat="1" applyFont="1" applyBorder="1"/>
    <xf numFmtId="164" fontId="5" fillId="2" borderId="2" xfId="2" applyNumberFormat="1" applyFont="1" applyFill="1" applyBorder="1"/>
    <xf numFmtId="164" fontId="5" fillId="3" borderId="2" xfId="2" applyNumberFormat="1" applyFont="1" applyFill="1" applyBorder="1"/>
    <xf numFmtId="0" fontId="5" fillId="0" borderId="31" xfId="2" applyFont="1" applyBorder="1" applyAlignment="1">
      <alignment horizontal="left" indent="1"/>
    </xf>
    <xf numFmtId="0" fontId="2" fillId="0" borderId="2" xfId="2" applyFont="1" applyBorder="1" applyAlignment="1">
      <alignment horizontal="center"/>
    </xf>
    <xf numFmtId="0" fontId="5" fillId="0" borderId="29" xfId="2" applyFont="1" applyBorder="1"/>
    <xf numFmtId="0" fontId="2" fillId="0" borderId="36" xfId="2" applyFont="1" applyBorder="1"/>
    <xf numFmtId="0" fontId="2" fillId="0" borderId="1" xfId="2" applyFont="1" applyBorder="1" applyAlignment="1">
      <alignment horizontal="center"/>
    </xf>
    <xf numFmtId="0" fontId="2" fillId="0" borderId="37" xfId="2" applyFont="1" applyBorder="1" applyAlignment="1">
      <alignment horizontal="left" indent="1"/>
    </xf>
    <xf numFmtId="0" fontId="13" fillId="0" borderId="38" xfId="2" applyFont="1" applyBorder="1"/>
    <xf numFmtId="0" fontId="5" fillId="0" borderId="39" xfId="2" applyFont="1" applyBorder="1" applyAlignment="1">
      <alignment horizontal="center"/>
    </xf>
    <xf numFmtId="0" fontId="5" fillId="0" borderId="40" xfId="2" applyFont="1" applyBorder="1" applyAlignment="1">
      <alignment horizontal="left" indent="1"/>
    </xf>
    <xf numFmtId="0" fontId="13" fillId="0" borderId="41" xfId="2" applyFont="1" applyBorder="1"/>
    <xf numFmtId="0" fontId="2" fillId="0" borderId="42" xfId="2" applyFont="1" applyBorder="1"/>
    <xf numFmtId="0" fontId="16" fillId="0" borderId="29" xfId="1" applyFont="1" applyBorder="1" applyAlignment="1">
      <alignment horizontal="left"/>
    </xf>
    <xf numFmtId="0" fontId="6" fillId="0" borderId="30" xfId="1" applyFont="1" applyBorder="1" applyAlignment="1">
      <alignment horizontal="center"/>
    </xf>
    <xf numFmtId="0" fontId="6" fillId="0" borderId="31" xfId="1" applyFont="1" applyBorder="1" applyAlignment="1">
      <alignment horizontal="center"/>
    </xf>
    <xf numFmtId="0" fontId="6" fillId="0" borderId="33" xfId="1" applyFont="1" applyBorder="1" applyAlignment="1">
      <alignment horizontal="center"/>
    </xf>
    <xf numFmtId="0" fontId="6" fillId="4" borderId="32" xfId="1" applyFont="1" applyFill="1" applyBorder="1" applyAlignment="1">
      <alignment horizontal="left" indent="1"/>
    </xf>
    <xf numFmtId="0" fontId="6" fillId="0" borderId="32" xfId="1" applyFont="1" applyBorder="1" applyAlignment="1">
      <alignment horizontal="left" indent="1"/>
    </xf>
    <xf numFmtId="0" fontId="7" fillId="4" borderId="34" xfId="1" applyFont="1" applyFill="1" applyBorder="1"/>
    <xf numFmtId="168" fontId="7" fillId="2" borderId="43" xfId="1" applyNumberFormat="1" applyFont="1" applyFill="1" applyBorder="1" applyAlignment="1">
      <alignment horizontal="right"/>
    </xf>
    <xf numFmtId="0" fontId="6" fillId="8" borderId="33" xfId="1" applyFont="1" applyFill="1" applyBorder="1" applyAlignment="1">
      <alignment horizontal="left" indent="1"/>
    </xf>
    <xf numFmtId="0" fontId="6" fillId="0" borderId="33" xfId="1" applyFont="1" applyBorder="1" applyAlignment="1">
      <alignment horizontal="left" indent="1"/>
    </xf>
    <xf numFmtId="169" fontId="6" fillId="4" borderId="33" xfId="1" applyNumberFormat="1" applyFont="1" applyFill="1" applyBorder="1" applyAlignment="1">
      <alignment horizontal="left" indent="1"/>
    </xf>
    <xf numFmtId="168" fontId="6" fillId="4" borderId="33" xfId="1" applyNumberFormat="1" applyFont="1" applyFill="1" applyBorder="1" applyAlignment="1">
      <alignment horizontal="left" indent="1"/>
    </xf>
    <xf numFmtId="168" fontId="6" fillId="0" borderId="33" xfId="1" applyNumberFormat="1" applyFont="1" applyBorder="1" applyAlignment="1">
      <alignment horizontal="left" indent="1"/>
    </xf>
    <xf numFmtId="169" fontId="6" fillId="0" borderId="35" xfId="1" applyNumberFormat="1" applyFont="1" applyBorder="1" applyAlignment="1">
      <alignment horizontal="left" indent="1"/>
    </xf>
    <xf numFmtId="0" fontId="10" fillId="5" borderId="3" xfId="0" applyFont="1" applyFill="1" applyBorder="1" applyAlignment="1">
      <alignment horizontal="left"/>
    </xf>
    <xf numFmtId="0" fontId="11" fillId="0" borderId="3" xfId="0" applyFont="1" applyBorder="1" applyAlignment="1"/>
    <xf numFmtId="0" fontId="11" fillId="0" borderId="3" xfId="0" applyFont="1" applyBorder="1" applyAlignment="1">
      <alignment horizontal="left"/>
    </xf>
    <xf numFmtId="165" fontId="2" fillId="0" borderId="3" xfId="4" applyFont="1" applyFill="1" applyBorder="1" applyAlignment="1"/>
    <xf numFmtId="44" fontId="6" fillId="4" borderId="3" xfId="3" applyNumberFormat="1" applyFill="1" applyBorder="1" applyAlignment="1">
      <alignment wrapText="1"/>
    </xf>
    <xf numFmtId="44" fontId="6" fillId="0" borderId="3" xfId="3" applyNumberFormat="1" applyBorder="1" applyAlignment="1">
      <alignment wrapText="1"/>
    </xf>
    <xf numFmtId="44" fontId="6" fillId="0" borderId="1" xfId="3" applyNumberFormat="1" applyBorder="1" applyAlignment="1">
      <alignment wrapText="1"/>
    </xf>
    <xf numFmtId="44" fontId="6" fillId="0" borderId="25" xfId="3" applyNumberFormat="1" applyBorder="1" applyAlignment="1">
      <alignment wrapText="1"/>
    </xf>
    <xf numFmtId="49" fontId="7" fillId="0" borderId="3" xfId="3" applyNumberFormat="1" applyFont="1" applyBorder="1" applyAlignment="1">
      <alignment horizontal="left"/>
    </xf>
    <xf numFmtId="44" fontId="6" fillId="0" borderId="2" xfId="3" applyNumberFormat="1" applyBorder="1" applyAlignment="1">
      <alignment wrapText="1"/>
    </xf>
    <xf numFmtId="166" fontId="7" fillId="0" borderId="3" xfId="3" applyNumberFormat="1" applyFont="1" applyBorder="1" applyAlignment="1">
      <alignment horizontal="left" vertical="center" indent="1"/>
    </xf>
    <xf numFmtId="0" fontId="2" fillId="0" borderId="6" xfId="2" applyFont="1" applyBorder="1"/>
    <xf numFmtId="0" fontId="2" fillId="0" borderId="5" xfId="2" applyFont="1" applyFill="1" applyBorder="1" applyAlignment="1">
      <alignment vertical="top" wrapText="1"/>
    </xf>
    <xf numFmtId="0" fontId="2" fillId="0" borderId="6" xfId="2" applyFont="1" applyFill="1" applyBorder="1" applyAlignment="1">
      <alignment vertical="top" wrapText="1"/>
    </xf>
    <xf numFmtId="0" fontId="11" fillId="0" borderId="3" xfId="0" applyFont="1" applyFill="1" applyBorder="1" applyAlignment="1"/>
    <xf numFmtId="0" fontId="11" fillId="0" borderId="3" xfId="0" applyFont="1" applyFill="1" applyBorder="1" applyAlignment="1">
      <alignment horizontal="left"/>
    </xf>
    <xf numFmtId="0" fontId="10" fillId="0" borderId="3" xfId="0" applyFont="1" applyFill="1" applyBorder="1" applyAlignment="1">
      <alignment horizontal="left"/>
    </xf>
    <xf numFmtId="168" fontId="12" fillId="0" borderId="3" xfId="1" applyNumberFormat="1" applyFont="1" applyFill="1" applyBorder="1" applyAlignment="1">
      <alignment horizontal="left" indent="1"/>
    </xf>
    <xf numFmtId="169" fontId="12" fillId="0" borderId="3" xfId="1" applyNumberFormat="1" applyFont="1" applyFill="1" applyBorder="1" applyAlignment="1">
      <alignment horizontal="left" indent="1"/>
    </xf>
    <xf numFmtId="0" fontId="2" fillId="2" borderId="25" xfId="2" applyFont="1" applyFill="1" applyBorder="1" applyAlignment="1">
      <alignment horizontal="center"/>
    </xf>
    <xf numFmtId="0" fontId="2" fillId="2" borderId="3" xfId="2" applyFont="1" applyFill="1" applyBorder="1" applyAlignment="1">
      <alignment horizontal="center"/>
    </xf>
    <xf numFmtId="164" fontId="2" fillId="2" borderId="3" xfId="2" applyNumberFormat="1" applyFont="1" applyFill="1" applyBorder="1"/>
    <xf numFmtId="164" fontId="2" fillId="0" borderId="3" xfId="2" applyNumberFormat="1" applyFont="1" applyFill="1" applyBorder="1"/>
    <xf numFmtId="0" fontId="6" fillId="2" borderId="3" xfId="1" applyFont="1" applyFill="1" applyBorder="1" applyAlignment="1">
      <alignment horizontal="center"/>
    </xf>
    <xf numFmtId="0" fontId="6" fillId="0" borderId="32" xfId="1" applyFont="1" applyBorder="1" applyAlignment="1">
      <alignment horizontal="left"/>
    </xf>
    <xf numFmtId="168" fontId="6" fillId="2" borderId="3" xfId="1" applyNumberFormat="1" applyFont="1" applyFill="1" applyBorder="1" applyAlignment="1">
      <alignment horizontal="right"/>
    </xf>
    <xf numFmtId="0" fontId="0" fillId="2" borderId="0" xfId="0" applyFill="1"/>
    <xf numFmtId="0" fontId="6" fillId="0" borderId="36" xfId="1" applyFont="1" applyBorder="1"/>
    <xf numFmtId="0" fontId="7" fillId="8" borderId="41" xfId="1" applyFont="1" applyFill="1" applyBorder="1"/>
    <xf numFmtId="0" fontId="2" fillId="0" borderId="5" xfId="0" applyFont="1" applyBorder="1"/>
    <xf numFmtId="168" fontId="6" fillId="2" borderId="25" xfId="1" applyNumberFormat="1" applyFont="1" applyFill="1" applyBorder="1" applyAlignment="1">
      <alignment horizontal="right"/>
    </xf>
    <xf numFmtId="44" fontId="6" fillId="2" borderId="14" xfId="3" applyNumberFormat="1" applyFill="1" applyBorder="1" applyAlignment="1">
      <alignment vertical="center" wrapText="1"/>
    </xf>
    <xf numFmtId="44" fontId="2" fillId="2" borderId="3" xfId="3" applyNumberFormat="1" applyFont="1" applyFill="1" applyBorder="1" applyAlignment="1">
      <alignment wrapText="1"/>
    </xf>
    <xf numFmtId="165" fontId="2" fillId="2" borderId="3" xfId="4" applyFont="1" applyFill="1" applyBorder="1" applyAlignment="1"/>
    <xf numFmtId="44" fontId="6" fillId="2" borderId="3" xfId="3" applyNumberFormat="1" applyFill="1" applyBorder="1" applyAlignment="1">
      <alignment wrapText="1"/>
    </xf>
    <xf numFmtId="44" fontId="6" fillId="2" borderId="1" xfId="3" applyNumberFormat="1" applyFill="1" applyBorder="1" applyAlignment="1">
      <alignment wrapText="1"/>
    </xf>
    <xf numFmtId="44" fontId="6" fillId="2" borderId="25" xfId="3" applyNumberFormat="1" applyFill="1" applyBorder="1" applyAlignment="1">
      <alignment wrapText="1"/>
    </xf>
    <xf numFmtId="0" fontId="4" fillId="0" borderId="5" xfId="2" applyFont="1" applyBorder="1" applyAlignment="1">
      <alignment horizontal="left" vertical="top" wrapText="1"/>
    </xf>
    <xf numFmtId="0" fontId="2" fillId="7" borderId="5" xfId="2" applyFont="1" applyFill="1" applyBorder="1" applyAlignment="1">
      <alignment horizontal="left" vertical="top" wrapText="1"/>
    </xf>
    <xf numFmtId="49" fontId="8" fillId="0" borderId="3" xfId="3" applyNumberFormat="1" applyFont="1" applyBorder="1" applyAlignment="1">
      <alignment horizontal="left" vertical="center" wrapText="1"/>
    </xf>
    <xf numFmtId="0" fontId="8" fillId="0" borderId="3" xfId="3" applyFont="1" applyBorder="1" applyAlignment="1">
      <alignment horizontal="left" vertical="center"/>
    </xf>
    <xf numFmtId="49" fontId="7" fillId="0" borderId="3" xfId="3" applyNumberFormat="1" applyFont="1" applyBorder="1" applyAlignment="1">
      <alignment horizontal="left" vertical="top"/>
    </xf>
    <xf numFmtId="0" fontId="7" fillId="0" borderId="3" xfId="3" applyFont="1" applyBorder="1" applyAlignment="1">
      <alignment vertical="center"/>
    </xf>
    <xf numFmtId="49" fontId="8" fillId="0" borderId="20" xfId="3" applyNumberFormat="1" applyFont="1" applyBorder="1" applyAlignment="1">
      <alignment horizontal="left" vertical="center" wrapText="1"/>
    </xf>
    <xf numFmtId="0" fontId="8" fillId="0" borderId="18" xfId="3" applyFont="1" applyBorder="1" applyAlignment="1">
      <alignment horizontal="left" vertical="center"/>
    </xf>
    <xf numFmtId="49" fontId="6" fillId="0" borderId="3" xfId="3" applyNumberFormat="1" applyBorder="1" applyAlignment="1">
      <alignment horizontal="left" vertical="top"/>
    </xf>
    <xf numFmtId="0" fontId="6" fillId="0" borderId="3" xfId="3" applyBorder="1" applyAlignment="1">
      <alignment vertical="center"/>
    </xf>
  </cellXfs>
  <cellStyles count="7">
    <cellStyle name="Currency 12" xfId="4"/>
    <cellStyle name="Normal" xfId="0" builtinId="0"/>
    <cellStyle name="Normal 2" xfId="2"/>
    <cellStyle name="Normal 2 2" xfId="5"/>
    <cellStyle name="Normal 2 22" xfId="3"/>
    <cellStyle name="Normal 2 5" xfId="1"/>
    <cellStyle name="Normal 3 3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8"/>
  <sheetViews>
    <sheetView showGridLines="0" tabSelected="1" topLeftCell="F1" zoomScale="120" zoomScaleNormal="120" workbookViewId="0">
      <selection activeCell="G9" sqref="G9"/>
    </sheetView>
  </sheetViews>
  <sheetFormatPr defaultColWidth="11.125" defaultRowHeight="15" customHeight="1" x14ac:dyDescent="0.2"/>
  <cols>
    <col min="1" max="1" width="14.625" style="1" customWidth="1"/>
    <col min="2" max="2" width="68.875" style="1" customWidth="1"/>
    <col min="3" max="3" width="14.375" style="1" customWidth="1"/>
    <col min="4" max="4" width="9.625" style="1" customWidth="1"/>
    <col min="5" max="5" width="13.5" style="1" customWidth="1"/>
    <col min="6" max="6" width="0.875" style="1" customWidth="1"/>
    <col min="7" max="7" width="126.5" style="1" customWidth="1"/>
    <col min="8" max="23" width="10.5" style="1" customWidth="1"/>
    <col min="24" max="16384" width="11.125" style="1"/>
  </cols>
  <sheetData>
    <row r="1" spans="1:7" ht="20.100000000000001" customHeight="1" x14ac:dyDescent="0.25">
      <c r="B1" s="43" t="s">
        <v>0</v>
      </c>
    </row>
    <row r="2" spans="1:7" ht="7.5" customHeight="1" x14ac:dyDescent="0.2">
      <c r="B2" s="32"/>
    </row>
    <row r="3" spans="1:7" ht="18.75" customHeight="1" x14ac:dyDescent="0.2">
      <c r="B3" s="205" t="s">
        <v>153</v>
      </c>
      <c r="C3" s="205"/>
      <c r="D3" s="205"/>
      <c r="E3" s="205"/>
      <c r="F3" s="42"/>
      <c r="G3" s="42"/>
    </row>
    <row r="4" spans="1:7" ht="63.95" customHeight="1" x14ac:dyDescent="0.2">
      <c r="B4" s="205"/>
      <c r="C4" s="205"/>
      <c r="D4" s="205"/>
      <c r="E4" s="205"/>
      <c r="F4" s="42"/>
      <c r="G4" s="42"/>
    </row>
    <row r="5" spans="1:7" ht="15" customHeight="1" x14ac:dyDescent="0.2">
      <c r="D5" s="31"/>
    </row>
    <row r="6" spans="1:7" ht="60" customHeight="1" x14ac:dyDescent="0.2">
      <c r="B6" s="30" t="s">
        <v>123</v>
      </c>
      <c r="C6" s="28" t="s">
        <v>1</v>
      </c>
      <c r="D6" s="29" t="s">
        <v>2</v>
      </c>
      <c r="E6" s="28" t="s">
        <v>3</v>
      </c>
      <c r="F6" s="3"/>
      <c r="G6" s="3"/>
    </row>
    <row r="7" spans="1:7" ht="16.5" customHeight="1" x14ac:dyDescent="0.2">
      <c r="A7" s="3" t="s">
        <v>4</v>
      </c>
      <c r="B7" s="3" t="s">
        <v>5</v>
      </c>
      <c r="C7" s="27">
        <v>38</v>
      </c>
      <c r="D7" s="26">
        <v>0</v>
      </c>
      <c r="E7" s="25">
        <f t="shared" ref="E7:E24" si="0">SUM(C7*D7)</f>
        <v>0</v>
      </c>
      <c r="F7" s="3"/>
      <c r="G7" s="3"/>
    </row>
    <row r="8" spans="1:7" ht="15.75" customHeight="1" x14ac:dyDescent="0.2">
      <c r="A8" s="3" t="s">
        <v>6</v>
      </c>
      <c r="B8" s="3" t="s">
        <v>7</v>
      </c>
      <c r="C8" s="24">
        <v>80</v>
      </c>
      <c r="D8" s="23">
        <v>0</v>
      </c>
      <c r="E8" s="22">
        <f t="shared" si="0"/>
        <v>0</v>
      </c>
      <c r="F8" s="3"/>
      <c r="G8" s="3"/>
    </row>
    <row r="9" spans="1:7" ht="15.75" customHeight="1" x14ac:dyDescent="0.2">
      <c r="A9" s="3" t="s">
        <v>124</v>
      </c>
      <c r="B9" s="178" t="s">
        <v>154</v>
      </c>
      <c r="C9" s="21">
        <v>100</v>
      </c>
      <c r="D9" s="20">
        <v>0</v>
      </c>
      <c r="E9" s="22">
        <f t="shared" si="0"/>
        <v>0</v>
      </c>
      <c r="F9" s="3"/>
      <c r="G9" s="3"/>
    </row>
    <row r="10" spans="1:7" ht="15.75" customHeight="1" x14ac:dyDescent="0.2">
      <c r="A10" s="179" t="s">
        <v>8</v>
      </c>
      <c r="B10" s="180" t="s">
        <v>9</v>
      </c>
      <c r="C10" s="21">
        <v>200</v>
      </c>
      <c r="D10" s="20">
        <v>0</v>
      </c>
      <c r="E10" s="19">
        <f t="shared" si="0"/>
        <v>0</v>
      </c>
      <c r="F10" s="3"/>
      <c r="G10" s="3"/>
    </row>
    <row r="11" spans="1:7" ht="15.75" customHeight="1" x14ac:dyDescent="0.2">
      <c r="A11" s="179" t="s">
        <v>10</v>
      </c>
      <c r="B11" s="179" t="s">
        <v>11</v>
      </c>
      <c r="C11" s="18">
        <v>50</v>
      </c>
      <c r="D11" s="17">
        <v>0</v>
      </c>
      <c r="E11" s="16">
        <f t="shared" si="0"/>
        <v>0</v>
      </c>
      <c r="F11" s="3"/>
      <c r="G11" s="3"/>
    </row>
    <row r="12" spans="1:7" ht="16.5" customHeight="1" x14ac:dyDescent="0.2">
      <c r="A12" s="179" t="s">
        <v>12</v>
      </c>
      <c r="B12" s="179" t="s">
        <v>13</v>
      </c>
      <c r="C12" s="18">
        <v>2200</v>
      </c>
      <c r="D12" s="17">
        <v>0</v>
      </c>
      <c r="E12" s="16">
        <f t="shared" si="0"/>
        <v>0</v>
      </c>
      <c r="F12" s="3"/>
      <c r="G12" s="3"/>
    </row>
    <row r="13" spans="1:7" ht="15.75" customHeight="1" x14ac:dyDescent="0.2">
      <c r="A13" s="179" t="s">
        <v>14</v>
      </c>
      <c r="B13" s="179" t="s">
        <v>15</v>
      </c>
      <c r="C13" s="18">
        <v>175</v>
      </c>
      <c r="D13" s="17">
        <v>0</v>
      </c>
      <c r="E13" s="16">
        <f t="shared" si="0"/>
        <v>0</v>
      </c>
      <c r="F13" s="3"/>
      <c r="G13" s="3"/>
    </row>
    <row r="14" spans="1:7" ht="15.75" customHeight="1" x14ac:dyDescent="0.2">
      <c r="A14" s="179" t="s">
        <v>16</v>
      </c>
      <c r="B14" s="179" t="s">
        <v>17</v>
      </c>
      <c r="C14" s="18">
        <v>60</v>
      </c>
      <c r="D14" s="17">
        <v>0</v>
      </c>
      <c r="E14" s="16">
        <f t="shared" si="0"/>
        <v>0</v>
      </c>
      <c r="F14" s="3"/>
      <c r="G14" s="3"/>
    </row>
    <row r="15" spans="1:7" ht="15.75" customHeight="1" x14ac:dyDescent="0.2">
      <c r="A15" s="179" t="s">
        <v>18</v>
      </c>
      <c r="B15" s="179" t="s">
        <v>19</v>
      </c>
      <c r="C15" s="18">
        <v>60</v>
      </c>
      <c r="D15" s="17">
        <v>0</v>
      </c>
      <c r="E15" s="16">
        <f t="shared" si="0"/>
        <v>0</v>
      </c>
      <c r="F15" s="3"/>
      <c r="G15" s="3"/>
    </row>
    <row r="16" spans="1:7" ht="15.75" customHeight="1" x14ac:dyDescent="0.2">
      <c r="A16" s="179" t="s">
        <v>125</v>
      </c>
      <c r="B16" s="179" t="s">
        <v>121</v>
      </c>
      <c r="C16" s="18">
        <v>250</v>
      </c>
      <c r="D16" s="17">
        <v>0</v>
      </c>
      <c r="E16" s="16">
        <f t="shared" si="0"/>
        <v>0</v>
      </c>
      <c r="F16" s="3"/>
      <c r="G16" s="3"/>
    </row>
    <row r="17" spans="1:7" ht="16.5" customHeight="1" x14ac:dyDescent="0.2">
      <c r="A17" s="3" t="s">
        <v>20</v>
      </c>
      <c r="B17" s="3" t="s">
        <v>21</v>
      </c>
      <c r="C17" s="18">
        <v>300</v>
      </c>
      <c r="D17" s="17">
        <v>0</v>
      </c>
      <c r="E17" s="16">
        <f t="shared" si="0"/>
        <v>0</v>
      </c>
      <c r="F17" s="3"/>
      <c r="G17" s="3"/>
    </row>
    <row r="18" spans="1:7" ht="15.75" customHeight="1" x14ac:dyDescent="0.2">
      <c r="A18" s="3" t="s">
        <v>22</v>
      </c>
      <c r="B18" s="3" t="s">
        <v>23</v>
      </c>
      <c r="C18" s="18">
        <v>60</v>
      </c>
      <c r="D18" s="17">
        <v>0</v>
      </c>
      <c r="E18" s="16">
        <f t="shared" si="0"/>
        <v>0</v>
      </c>
      <c r="F18" s="3"/>
      <c r="G18" s="3"/>
    </row>
    <row r="19" spans="1:7" ht="15.75" customHeight="1" x14ac:dyDescent="0.2">
      <c r="A19" s="3" t="s">
        <v>24</v>
      </c>
      <c r="B19" s="3" t="s">
        <v>25</v>
      </c>
      <c r="C19" s="18">
        <v>900</v>
      </c>
      <c r="D19" s="17">
        <v>0</v>
      </c>
      <c r="E19" s="16">
        <f t="shared" si="0"/>
        <v>0</v>
      </c>
      <c r="F19" s="3"/>
      <c r="G19" s="3"/>
    </row>
    <row r="20" spans="1:7" ht="15.75" customHeight="1" x14ac:dyDescent="0.2">
      <c r="A20" s="3" t="s">
        <v>26</v>
      </c>
      <c r="B20" s="3" t="s">
        <v>27</v>
      </c>
      <c r="C20" s="18">
        <v>1200</v>
      </c>
      <c r="D20" s="17">
        <v>0</v>
      </c>
      <c r="E20" s="16">
        <f t="shared" si="0"/>
        <v>0</v>
      </c>
      <c r="F20" s="3"/>
      <c r="G20" s="3"/>
    </row>
    <row r="21" spans="1:7" ht="15.75" customHeight="1" x14ac:dyDescent="0.2">
      <c r="A21" s="3" t="s">
        <v>28</v>
      </c>
      <c r="B21" s="3" t="s">
        <v>29</v>
      </c>
      <c r="C21" s="18">
        <v>35</v>
      </c>
      <c r="D21" s="17">
        <v>0</v>
      </c>
      <c r="E21" s="16">
        <f t="shared" si="0"/>
        <v>0</v>
      </c>
      <c r="F21" s="3"/>
      <c r="G21" s="3"/>
    </row>
    <row r="22" spans="1:7" ht="15.75" customHeight="1" x14ac:dyDescent="0.2">
      <c r="A22" s="3" t="s">
        <v>30</v>
      </c>
      <c r="B22" s="3" t="s">
        <v>31</v>
      </c>
      <c r="C22" s="18">
        <v>65</v>
      </c>
      <c r="D22" s="17">
        <v>0</v>
      </c>
      <c r="E22" s="16">
        <f t="shared" si="0"/>
        <v>0</v>
      </c>
      <c r="F22" s="3"/>
      <c r="G22" s="3"/>
    </row>
    <row r="23" spans="1:7" ht="15.75" customHeight="1" x14ac:dyDescent="0.2">
      <c r="A23" s="3" t="s">
        <v>32</v>
      </c>
      <c r="B23" s="3" t="s">
        <v>33</v>
      </c>
      <c r="C23" s="18">
        <v>15</v>
      </c>
      <c r="D23" s="17">
        <v>0</v>
      </c>
      <c r="E23" s="16">
        <f t="shared" si="0"/>
        <v>0</v>
      </c>
      <c r="F23" s="3"/>
      <c r="G23" s="3"/>
    </row>
    <row r="24" spans="1:7" ht="27.95" customHeight="1" x14ac:dyDescent="0.2">
      <c r="A24" s="3"/>
      <c r="B24" s="33" t="s">
        <v>122</v>
      </c>
      <c r="C24" s="18">
        <v>0</v>
      </c>
      <c r="D24" s="17">
        <v>0</v>
      </c>
      <c r="E24" s="16">
        <f t="shared" si="0"/>
        <v>0</v>
      </c>
      <c r="F24" s="3"/>
      <c r="G24" s="3"/>
    </row>
    <row r="25" spans="1:7" ht="15.75" customHeight="1" x14ac:dyDescent="0.2">
      <c r="B25" s="15" t="s">
        <v>34</v>
      </c>
      <c r="C25" s="14"/>
      <c r="D25" s="13"/>
      <c r="E25" s="12">
        <v>0</v>
      </c>
      <c r="F25" s="3"/>
      <c r="G25" s="3"/>
    </row>
    <row r="26" spans="1:7" ht="15.75" customHeight="1" thickBot="1" x14ac:dyDescent="0.25">
      <c r="B26" s="11" t="s">
        <v>35</v>
      </c>
      <c r="C26" s="10"/>
      <c r="D26" s="9"/>
      <c r="E26" s="8" cm="1">
        <f t="array" ref="E26">SUM(0.13*E7:E25)</f>
        <v>0</v>
      </c>
      <c r="F26" s="3"/>
      <c r="G26" s="7">
        <v>0.13</v>
      </c>
    </row>
    <row r="27" spans="1:7" ht="19.5" customHeight="1" thickTop="1" x14ac:dyDescent="0.2">
      <c r="B27" s="5" t="s">
        <v>36</v>
      </c>
      <c r="C27" s="4"/>
      <c r="D27" s="4"/>
      <c r="E27" s="6">
        <f>SUM(E7:E26)</f>
        <v>0</v>
      </c>
      <c r="F27" s="3"/>
      <c r="G27" s="3"/>
    </row>
    <row r="28" spans="1:7" ht="15.75" customHeight="1" x14ac:dyDescent="0.2"/>
    <row r="29" spans="1:7" ht="14.1" customHeight="1" x14ac:dyDescent="0.2">
      <c r="B29" s="204" t="s">
        <v>37</v>
      </c>
      <c r="G29" s="2"/>
    </row>
    <row r="30" spans="1:7" ht="18.95" customHeight="1" x14ac:dyDescent="0.2">
      <c r="B30" s="204"/>
    </row>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2">
    <mergeCell ref="B29:B30"/>
    <mergeCell ref="B3:E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showGridLines="0" zoomScale="110" zoomScaleNormal="110" workbookViewId="0">
      <selection activeCell="D27" sqref="D27"/>
    </sheetView>
  </sheetViews>
  <sheetFormatPr defaultColWidth="9.125" defaultRowHeight="12.75" customHeight="1" x14ac:dyDescent="0.2"/>
  <cols>
    <col min="1" max="1" width="3.25" style="34" customWidth="1"/>
    <col min="2" max="2" width="10" style="34" customWidth="1"/>
    <col min="3" max="3" width="48.875" style="34" customWidth="1"/>
    <col min="4" max="5" width="14.5" style="36" customWidth="1"/>
    <col min="6" max="6" width="109.125" style="35" customWidth="1"/>
    <col min="7" max="16384" width="9.125" style="34"/>
  </cols>
  <sheetData>
    <row r="2" spans="2:6" ht="36" customHeight="1" x14ac:dyDescent="0.25">
      <c r="B2" s="206" t="s">
        <v>38</v>
      </c>
      <c r="C2" s="207"/>
      <c r="D2" s="96" t="s">
        <v>39</v>
      </c>
      <c r="E2" s="97" t="s">
        <v>40</v>
      </c>
      <c r="F2" s="177" t="s">
        <v>41</v>
      </c>
    </row>
    <row r="3" spans="2:6" ht="12.95" customHeight="1" x14ac:dyDescent="0.2">
      <c r="B3" s="208"/>
      <c r="C3" s="209"/>
      <c r="D3" s="98"/>
      <c r="E3" s="98"/>
      <c r="F3" s="99" t="s">
        <v>42</v>
      </c>
    </row>
    <row r="4" spans="2:6" ht="12.95" customHeight="1" x14ac:dyDescent="0.2">
      <c r="B4" s="52" t="s">
        <v>43</v>
      </c>
      <c r="C4" s="59" t="s">
        <v>42</v>
      </c>
      <c r="D4" s="100"/>
      <c r="E4" s="100"/>
      <c r="F4" s="101"/>
    </row>
    <row r="5" spans="2:6" ht="15" customHeight="1" x14ac:dyDescent="0.2">
      <c r="B5" s="57" t="s">
        <v>44</v>
      </c>
      <c r="C5" s="58" t="s">
        <v>45</v>
      </c>
      <c r="D5" s="100"/>
      <c r="E5" s="100"/>
      <c r="F5" s="101"/>
    </row>
    <row r="6" spans="2:6" x14ac:dyDescent="0.2">
      <c r="B6" s="54"/>
      <c r="C6" s="167" t="s">
        <v>46</v>
      </c>
      <c r="D6" s="199">
        <v>0</v>
      </c>
      <c r="E6" s="102">
        <v>0</v>
      </c>
      <c r="F6" s="84" t="s">
        <v>127</v>
      </c>
    </row>
    <row r="7" spans="2:6" x14ac:dyDescent="0.2">
      <c r="B7" s="54"/>
      <c r="C7" s="168" t="s">
        <v>47</v>
      </c>
      <c r="D7" s="199">
        <v>0</v>
      </c>
      <c r="E7" s="102">
        <v>0</v>
      </c>
      <c r="F7" s="84" t="s">
        <v>126</v>
      </c>
    </row>
    <row r="8" spans="2:6" x14ac:dyDescent="0.2">
      <c r="B8" s="54"/>
      <c r="C8" s="181" t="s">
        <v>48</v>
      </c>
      <c r="D8" s="199">
        <v>0</v>
      </c>
      <c r="E8" s="102">
        <v>0</v>
      </c>
      <c r="F8" s="84" t="s">
        <v>126</v>
      </c>
    </row>
    <row r="9" spans="2:6" x14ac:dyDescent="0.2">
      <c r="B9" s="54"/>
      <c r="C9" s="182" t="s">
        <v>49</v>
      </c>
      <c r="D9" s="200">
        <v>0</v>
      </c>
      <c r="E9" s="170">
        <v>0</v>
      </c>
      <c r="F9" s="103" t="s">
        <v>50</v>
      </c>
    </row>
    <row r="10" spans="2:6" x14ac:dyDescent="0.2">
      <c r="B10" s="54"/>
      <c r="C10" s="182" t="s">
        <v>51</v>
      </c>
      <c r="D10" s="200">
        <v>0</v>
      </c>
      <c r="E10" s="170">
        <v>0</v>
      </c>
      <c r="F10" s="184" t="s">
        <v>128</v>
      </c>
    </row>
    <row r="11" spans="2:6" x14ac:dyDescent="0.2">
      <c r="B11" s="54"/>
      <c r="C11" s="183" t="s">
        <v>52</v>
      </c>
      <c r="D11" s="199">
        <v>0</v>
      </c>
      <c r="E11" s="100">
        <v>0</v>
      </c>
      <c r="F11" s="185" t="s">
        <v>53</v>
      </c>
    </row>
    <row r="12" spans="2:6" x14ac:dyDescent="0.2">
      <c r="B12" s="54"/>
      <c r="C12" s="182" t="s">
        <v>54</v>
      </c>
      <c r="D12" s="199">
        <v>0</v>
      </c>
      <c r="E12" s="100">
        <v>0</v>
      </c>
      <c r="F12" s="184" t="s">
        <v>129</v>
      </c>
    </row>
    <row r="13" spans="2:6" x14ac:dyDescent="0.2">
      <c r="B13" s="54"/>
      <c r="C13" s="182" t="s">
        <v>55</v>
      </c>
      <c r="D13" s="199">
        <v>0</v>
      </c>
      <c r="E13" s="102">
        <v>0</v>
      </c>
      <c r="F13" s="184" t="s">
        <v>56</v>
      </c>
    </row>
    <row r="14" spans="2:6" x14ac:dyDescent="0.2">
      <c r="B14" s="104"/>
      <c r="C14" s="182" t="s">
        <v>57</v>
      </c>
      <c r="D14" s="201">
        <v>0</v>
      </c>
      <c r="E14" s="171">
        <v>0</v>
      </c>
      <c r="F14" s="184" t="s">
        <v>58</v>
      </c>
    </row>
    <row r="15" spans="2:6" x14ac:dyDescent="0.2">
      <c r="B15" s="104"/>
      <c r="C15" s="182" t="s">
        <v>130</v>
      </c>
      <c r="D15" s="201">
        <v>0</v>
      </c>
      <c r="E15" s="171">
        <v>0</v>
      </c>
      <c r="F15" s="103" t="s">
        <v>132</v>
      </c>
    </row>
    <row r="16" spans="2:6" x14ac:dyDescent="0.2">
      <c r="B16" s="104"/>
      <c r="C16" s="182" t="s">
        <v>59</v>
      </c>
      <c r="D16" s="201">
        <v>0</v>
      </c>
      <c r="E16" s="171">
        <v>0</v>
      </c>
      <c r="F16" s="184" t="s">
        <v>133</v>
      </c>
    </row>
    <row r="17" spans="2:6" x14ac:dyDescent="0.2">
      <c r="B17" s="104"/>
      <c r="C17" s="182" t="s">
        <v>60</v>
      </c>
      <c r="D17" s="201">
        <v>0</v>
      </c>
      <c r="E17" s="172">
        <v>0</v>
      </c>
      <c r="F17" s="103" t="s">
        <v>61</v>
      </c>
    </row>
    <row r="18" spans="2:6" x14ac:dyDescent="0.2">
      <c r="B18" s="54"/>
      <c r="C18" s="182" t="s">
        <v>62</v>
      </c>
      <c r="D18" s="201">
        <v>0</v>
      </c>
      <c r="E18" s="172">
        <v>0</v>
      </c>
      <c r="F18" s="103" t="s">
        <v>131</v>
      </c>
    </row>
    <row r="19" spans="2:6" x14ac:dyDescent="0.2">
      <c r="B19" s="105"/>
      <c r="C19" s="182" t="s">
        <v>63</v>
      </c>
      <c r="D19" s="201">
        <v>0</v>
      </c>
      <c r="E19" s="172">
        <v>0</v>
      </c>
      <c r="F19" s="103" t="s">
        <v>132</v>
      </c>
    </row>
    <row r="20" spans="2:6" x14ac:dyDescent="0.2">
      <c r="B20" s="106"/>
      <c r="C20" s="182" t="s">
        <v>64</v>
      </c>
      <c r="D20" s="202">
        <v>0</v>
      </c>
      <c r="E20" s="173">
        <v>0</v>
      </c>
      <c r="F20" s="103" t="s">
        <v>132</v>
      </c>
    </row>
    <row r="21" spans="2:6" x14ac:dyDescent="0.2">
      <c r="B21" s="106"/>
      <c r="C21" s="169" t="s">
        <v>65</v>
      </c>
      <c r="D21" s="203">
        <v>0</v>
      </c>
      <c r="E21" s="174">
        <v>0</v>
      </c>
      <c r="F21" s="107"/>
    </row>
    <row r="22" spans="2:6" x14ac:dyDescent="0.2">
      <c r="B22" s="53"/>
      <c r="C22" s="175" t="s">
        <v>66</v>
      </c>
      <c r="D22" s="176">
        <f>SUM(D6:D21)</f>
        <v>0</v>
      </c>
      <c r="E22" s="176">
        <f>SUM(E6:E21)</f>
        <v>0</v>
      </c>
      <c r="F22" s="108" t="s">
        <v>67</v>
      </c>
    </row>
    <row r="23" spans="2:6" x14ac:dyDescent="0.2">
      <c r="D23" s="37"/>
      <c r="E23" s="37"/>
    </row>
    <row r="25" spans="2:6" x14ac:dyDescent="0.2">
      <c r="C25" s="35"/>
    </row>
    <row r="27" spans="2:6" x14ac:dyDescent="0.2">
      <c r="F27" s="35" t="s">
        <v>68</v>
      </c>
    </row>
  </sheetData>
  <mergeCells count="2">
    <mergeCell ref="B2:C2"/>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showGridLines="0" workbookViewId="0">
      <selection activeCell="B5" sqref="B5"/>
    </sheetView>
  </sheetViews>
  <sheetFormatPr defaultRowHeight="15.75" x14ac:dyDescent="0.25"/>
  <cols>
    <col min="1" max="1" width="3.625" customWidth="1"/>
    <col min="2" max="2" width="31.75" customWidth="1"/>
    <col min="4" max="4" width="3.875" customWidth="1"/>
    <col min="6" max="6" width="78.125" customWidth="1"/>
  </cols>
  <sheetData>
    <row r="2" spans="2:6" ht="18.75" customHeight="1" x14ac:dyDescent="0.25">
      <c r="B2" s="148" t="s">
        <v>69</v>
      </c>
      <c r="C2" s="149" t="s">
        <v>70</v>
      </c>
      <c r="D2" s="149"/>
      <c r="E2" s="149" t="s">
        <v>71</v>
      </c>
      <c r="F2" s="150" t="s">
        <v>41</v>
      </c>
    </row>
    <row r="3" spans="2:6" x14ac:dyDescent="0.25">
      <c r="B3" s="151"/>
      <c r="C3" s="143"/>
      <c r="D3" s="143"/>
      <c r="E3" s="143"/>
      <c r="F3" s="152"/>
    </row>
    <row r="4" spans="2:6" x14ac:dyDescent="0.25">
      <c r="B4" s="126"/>
      <c r="C4" s="123" t="s">
        <v>72</v>
      </c>
      <c r="D4" s="123"/>
      <c r="E4" s="123" t="s">
        <v>73</v>
      </c>
      <c r="F4" s="127"/>
    </row>
    <row r="5" spans="2:6" x14ac:dyDescent="0.25">
      <c r="B5" s="128" t="s">
        <v>74</v>
      </c>
      <c r="C5" s="136">
        <f>8*10</f>
        <v>80</v>
      </c>
      <c r="D5" s="136"/>
      <c r="E5" s="136">
        <f>8*10*1.5</f>
        <v>120</v>
      </c>
      <c r="F5" s="129" t="s">
        <v>75</v>
      </c>
    </row>
    <row r="6" spans="2:6" x14ac:dyDescent="0.25">
      <c r="B6" s="128" t="s">
        <v>76</v>
      </c>
      <c r="C6" s="186">
        <v>0</v>
      </c>
      <c r="D6" s="135"/>
      <c r="E6" s="186">
        <v>0</v>
      </c>
      <c r="F6" s="129"/>
    </row>
    <row r="7" spans="2:6" x14ac:dyDescent="0.25">
      <c r="B7" s="130" t="s">
        <v>77</v>
      </c>
      <c r="C7" s="137">
        <f>SUM(C5*C6)</f>
        <v>0</v>
      </c>
      <c r="D7" s="137"/>
      <c r="E7" s="137">
        <f>SUM(E5*E6)</f>
        <v>0</v>
      </c>
      <c r="F7" s="129"/>
    </row>
    <row r="8" spans="2:6" x14ac:dyDescent="0.25">
      <c r="B8" s="145"/>
      <c r="C8" s="146"/>
      <c r="D8" s="146"/>
      <c r="E8" s="146"/>
      <c r="F8" s="147"/>
    </row>
    <row r="9" spans="2:6" x14ac:dyDescent="0.25">
      <c r="B9" s="144" t="s">
        <v>78</v>
      </c>
      <c r="C9" s="125"/>
      <c r="D9" s="125"/>
      <c r="E9" s="125"/>
      <c r="F9" s="142" t="s">
        <v>41</v>
      </c>
    </row>
    <row r="10" spans="2:6" x14ac:dyDescent="0.25">
      <c r="B10" s="128" t="s">
        <v>79</v>
      </c>
      <c r="C10" s="187">
        <v>0</v>
      </c>
      <c r="D10" s="121"/>
      <c r="E10" s="187">
        <f ca="1">E10*#REF!</f>
        <v>0</v>
      </c>
      <c r="F10" s="129"/>
    </row>
    <row r="11" spans="2:6" x14ac:dyDescent="0.25">
      <c r="B11" s="128" t="s">
        <v>134</v>
      </c>
      <c r="C11" s="187">
        <v>0</v>
      </c>
      <c r="D11" s="121"/>
      <c r="E11" s="187">
        <v>0</v>
      </c>
      <c r="F11" s="129" t="s">
        <v>135</v>
      </c>
    </row>
    <row r="12" spans="2:6" x14ac:dyDescent="0.25">
      <c r="B12" s="128" t="s">
        <v>80</v>
      </c>
      <c r="C12" s="187">
        <v>0</v>
      </c>
      <c r="D12" s="121"/>
      <c r="E12" s="187">
        <v>0</v>
      </c>
      <c r="F12" s="129"/>
    </row>
    <row r="13" spans="2:6" x14ac:dyDescent="0.25">
      <c r="B13" s="128" t="s">
        <v>81</v>
      </c>
      <c r="C13" s="187">
        <v>0</v>
      </c>
      <c r="D13" s="121"/>
      <c r="E13" s="187">
        <f>E6/8</f>
        <v>0</v>
      </c>
      <c r="F13" s="129" t="s">
        <v>137</v>
      </c>
    </row>
    <row r="14" spans="2:6" x14ac:dyDescent="0.25">
      <c r="B14" s="128" t="s">
        <v>136</v>
      </c>
      <c r="C14" s="187">
        <v>0</v>
      </c>
      <c r="D14" s="121"/>
      <c r="E14" s="187">
        <v>0</v>
      </c>
      <c r="F14" s="129" t="s">
        <v>138</v>
      </c>
    </row>
    <row r="15" spans="2:6" x14ac:dyDescent="0.25">
      <c r="B15" s="128"/>
      <c r="C15" s="122"/>
      <c r="D15" s="122"/>
      <c r="E15" s="122"/>
      <c r="F15" s="129"/>
    </row>
    <row r="16" spans="2:6" x14ac:dyDescent="0.25">
      <c r="B16" s="130" t="s">
        <v>43</v>
      </c>
      <c r="C16" s="123"/>
      <c r="D16" s="123"/>
      <c r="E16" s="123"/>
      <c r="F16" s="129"/>
    </row>
    <row r="17" spans="2:6" x14ac:dyDescent="0.25">
      <c r="B17" s="128" t="s">
        <v>82</v>
      </c>
      <c r="C17" s="189">
        <f>SUM(C10*C11*C12)</f>
        <v>0</v>
      </c>
      <c r="D17" s="124"/>
      <c r="E17" s="189">
        <f ca="1">SUM(E10*E11*E12)</f>
        <v>0</v>
      </c>
      <c r="F17" s="129"/>
    </row>
    <row r="18" spans="2:6" x14ac:dyDescent="0.25">
      <c r="B18" s="128" t="s">
        <v>83</v>
      </c>
      <c r="C18" s="188">
        <v>0</v>
      </c>
      <c r="D18" s="124"/>
      <c r="E18" s="188">
        <v>0</v>
      </c>
      <c r="F18" s="129"/>
    </row>
    <row r="19" spans="2:6" x14ac:dyDescent="0.25">
      <c r="B19" s="128" t="s">
        <v>84</v>
      </c>
      <c r="C19" s="189">
        <f>SUM(C14*C12*C11)*C13</f>
        <v>0</v>
      </c>
      <c r="D19" s="124"/>
      <c r="E19" s="189">
        <f>SUM(E14*E12*E11)</f>
        <v>0</v>
      </c>
      <c r="F19" s="129"/>
    </row>
    <row r="20" spans="2:6" x14ac:dyDescent="0.25">
      <c r="B20" s="128"/>
      <c r="C20" s="189"/>
      <c r="D20" s="124"/>
      <c r="E20" s="189"/>
      <c r="F20" s="129"/>
    </row>
    <row r="21" spans="2:6" x14ac:dyDescent="0.25">
      <c r="B21" s="130" t="s">
        <v>85</v>
      </c>
      <c r="C21" s="124"/>
      <c r="D21" s="124"/>
      <c r="E21" s="124"/>
      <c r="F21" s="129"/>
    </row>
    <row r="22" spans="2:6" x14ac:dyDescent="0.25">
      <c r="B22" s="128" t="s">
        <v>86</v>
      </c>
      <c r="C22" s="124">
        <v>0</v>
      </c>
      <c r="D22" s="124"/>
      <c r="E22" s="124">
        <v>0</v>
      </c>
      <c r="F22" s="129"/>
    </row>
    <row r="23" spans="2:6" x14ac:dyDescent="0.25">
      <c r="B23" s="128" t="s">
        <v>139</v>
      </c>
      <c r="C23" s="124">
        <f>SUM(12*C6)+(12*C13)</f>
        <v>0</v>
      </c>
      <c r="D23" s="124"/>
      <c r="E23" s="124">
        <f>SUM(12*E6)+(12*E13)</f>
        <v>0</v>
      </c>
      <c r="F23" s="129" t="s">
        <v>87</v>
      </c>
    </row>
    <row r="24" spans="2:6" x14ac:dyDescent="0.25">
      <c r="B24" s="128" t="s">
        <v>88</v>
      </c>
      <c r="C24" s="124">
        <f>SUM(0*18)</f>
        <v>0</v>
      </c>
      <c r="D24" s="124"/>
      <c r="E24" s="124">
        <f>SUM(0*18)</f>
        <v>0</v>
      </c>
      <c r="F24" s="129"/>
    </row>
    <row r="25" spans="2:6" x14ac:dyDescent="0.25">
      <c r="B25" s="128" t="s">
        <v>89</v>
      </c>
      <c r="C25" s="124">
        <f>SUM(0*50)</f>
        <v>0</v>
      </c>
      <c r="D25" s="124"/>
      <c r="E25" s="124">
        <f>SUM(0*50)</f>
        <v>0</v>
      </c>
      <c r="F25" s="129" t="s">
        <v>140</v>
      </c>
    </row>
    <row r="26" spans="2:6" x14ac:dyDescent="0.25">
      <c r="B26" s="128" t="s">
        <v>90</v>
      </c>
      <c r="C26" s="139">
        <f>SUM(0*617)</f>
        <v>0</v>
      </c>
      <c r="D26" s="139"/>
      <c r="E26" s="139">
        <f>SUM(0*500)</f>
        <v>0</v>
      </c>
      <c r="F26" s="129" t="s">
        <v>91</v>
      </c>
    </row>
    <row r="27" spans="2:6" x14ac:dyDescent="0.25">
      <c r="B27" s="128" t="s">
        <v>92</v>
      </c>
      <c r="C27" s="138">
        <f>SUM(0*300)</f>
        <v>0</v>
      </c>
      <c r="D27" s="138"/>
      <c r="E27" s="138">
        <f>SUM(0*300)</f>
        <v>0</v>
      </c>
      <c r="F27" s="129" t="s">
        <v>141</v>
      </c>
    </row>
    <row r="28" spans="2:6" x14ac:dyDescent="0.25">
      <c r="B28" s="131" t="s">
        <v>93</v>
      </c>
      <c r="C28" s="140">
        <f>SUM(C17:C27)</f>
        <v>0</v>
      </c>
      <c r="D28" s="141"/>
      <c r="E28" s="140">
        <f ca="1">SUM(E17:E27)</f>
        <v>0</v>
      </c>
      <c r="F28" s="129"/>
    </row>
    <row r="29" spans="2:6" x14ac:dyDescent="0.25">
      <c r="B29" s="128"/>
      <c r="C29" s="122"/>
      <c r="D29" s="122"/>
      <c r="E29" s="122"/>
      <c r="F29" s="129"/>
    </row>
    <row r="30" spans="2:6" x14ac:dyDescent="0.25">
      <c r="B30" s="132" t="s">
        <v>142</v>
      </c>
      <c r="C30" s="133">
        <f>SUM(C7-C28)</f>
        <v>0</v>
      </c>
      <c r="D30" s="133"/>
      <c r="E30" s="133">
        <f ca="1">SUM(E7-E28)</f>
        <v>0</v>
      </c>
      <c r="F30" s="134"/>
    </row>
    <row r="31" spans="2:6" x14ac:dyDescent="0.25">
      <c r="B31" s="46"/>
      <c r="C31" s="46"/>
      <c r="D31" s="46"/>
      <c r="E31" s="46"/>
      <c r="F31" s="46"/>
    </row>
    <row r="32" spans="2:6" ht="18" x14ac:dyDescent="0.25">
      <c r="B32" s="47"/>
      <c r="C32" s="48"/>
      <c r="D32" s="48"/>
      <c r="E32" s="48"/>
      <c r="F32" s="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workbookViewId="0">
      <selection activeCell="D10" sqref="D10"/>
    </sheetView>
  </sheetViews>
  <sheetFormatPr defaultRowHeight="15.75" x14ac:dyDescent="0.25"/>
  <cols>
    <col min="1" max="1" width="4.125" customWidth="1"/>
    <col min="2" max="2" width="25" customWidth="1"/>
    <col min="3" max="3" width="10" customWidth="1"/>
    <col min="4" max="4" width="53.625" customWidth="1"/>
  </cols>
  <sheetData>
    <row r="2" spans="2:4" x14ac:dyDescent="0.25">
      <c r="B2" s="153" t="s">
        <v>94</v>
      </c>
      <c r="C2" s="154"/>
      <c r="D2" s="155"/>
    </row>
    <row r="3" spans="2:4" x14ac:dyDescent="0.25">
      <c r="B3" s="191" t="s">
        <v>145</v>
      </c>
      <c r="C3" s="190"/>
      <c r="D3" s="156" t="s">
        <v>144</v>
      </c>
    </row>
    <row r="4" spans="2:4" x14ac:dyDescent="0.25">
      <c r="B4" s="194" t="s">
        <v>147</v>
      </c>
      <c r="C4" s="192"/>
      <c r="D4" s="156"/>
    </row>
    <row r="5" spans="2:4" x14ac:dyDescent="0.25">
      <c r="B5" s="196" t="s">
        <v>150</v>
      </c>
      <c r="C5" s="193"/>
      <c r="D5" s="162"/>
    </row>
    <row r="6" spans="2:4" x14ac:dyDescent="0.25">
      <c r="B6" s="195" t="s">
        <v>96</v>
      </c>
      <c r="C6" s="50" t="s">
        <v>95</v>
      </c>
      <c r="D6" s="161" t="s">
        <v>41</v>
      </c>
    </row>
    <row r="7" spans="2:4" x14ac:dyDescent="0.25">
      <c r="B7" s="157" t="s">
        <v>97</v>
      </c>
      <c r="C7" s="49">
        <f>SUM(50*C3*C5)</f>
        <v>0</v>
      </c>
      <c r="D7" s="163" t="s">
        <v>146</v>
      </c>
    </row>
    <row r="8" spans="2:4" x14ac:dyDescent="0.25">
      <c r="B8" s="157" t="s">
        <v>98</v>
      </c>
      <c r="C8" s="49">
        <f>SUM(50*C3)</f>
        <v>0</v>
      </c>
      <c r="D8" s="164" t="s">
        <v>146</v>
      </c>
    </row>
    <row r="9" spans="2:4" x14ac:dyDescent="0.25">
      <c r="B9" s="157" t="s">
        <v>51</v>
      </c>
      <c r="C9" s="49">
        <f>C4*15</f>
        <v>0</v>
      </c>
      <c r="D9" s="164" t="s">
        <v>148</v>
      </c>
    </row>
    <row r="10" spans="2:4" x14ac:dyDescent="0.25">
      <c r="B10" s="158" t="s">
        <v>149</v>
      </c>
      <c r="C10" s="51">
        <f>C5*50</f>
        <v>0</v>
      </c>
      <c r="D10" s="165" t="s">
        <v>151</v>
      </c>
    </row>
    <row r="11" spans="2:4" x14ac:dyDescent="0.25">
      <c r="B11" s="158" t="s">
        <v>99</v>
      </c>
      <c r="C11" s="197">
        <v>0</v>
      </c>
      <c r="D11" s="165" t="s">
        <v>152</v>
      </c>
    </row>
    <row r="12" spans="2:4" x14ac:dyDescent="0.25">
      <c r="B12" s="159" t="s">
        <v>100</v>
      </c>
      <c r="C12" s="160">
        <f>SUM(C7:C11)</f>
        <v>0</v>
      </c>
      <c r="D12" s="16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showGridLines="0" zoomScale="130" zoomScaleNormal="130" workbookViewId="0">
      <selection activeCell="D5" sqref="D5"/>
    </sheetView>
  </sheetViews>
  <sheetFormatPr defaultColWidth="9.125" defaultRowHeight="12.75" customHeight="1" x14ac:dyDescent="0.2"/>
  <cols>
    <col min="1" max="1" width="2.75" style="34" customWidth="1"/>
    <col min="2" max="2" width="10" style="34" customWidth="1"/>
    <col min="3" max="3" width="51.125" style="34" customWidth="1"/>
    <col min="4" max="5" width="14.5" style="36" customWidth="1"/>
    <col min="6" max="6" width="84.25" style="35" customWidth="1"/>
    <col min="7" max="16384" width="9.125" style="34"/>
  </cols>
  <sheetData>
    <row r="2" spans="2:6" ht="33.950000000000003" customHeight="1" x14ac:dyDescent="0.25">
      <c r="B2" s="210" t="s">
        <v>101</v>
      </c>
      <c r="C2" s="211"/>
      <c r="D2" s="38" t="s">
        <v>39</v>
      </c>
      <c r="E2" s="85" t="s">
        <v>40</v>
      </c>
      <c r="F2" s="116" t="s">
        <v>41</v>
      </c>
    </row>
    <row r="3" spans="2:6" x14ac:dyDescent="0.2">
      <c r="B3" s="212"/>
      <c r="C3" s="213"/>
      <c r="D3" s="75"/>
      <c r="E3" s="86"/>
      <c r="F3" s="78" t="s">
        <v>42</v>
      </c>
    </row>
    <row r="4" spans="2:6" ht="13.5" customHeight="1" x14ac:dyDescent="0.2">
      <c r="B4" s="76" t="s">
        <v>102</v>
      </c>
      <c r="C4" s="77" t="s">
        <v>42</v>
      </c>
      <c r="D4" s="53"/>
      <c r="E4" s="74"/>
      <c r="F4" s="78" t="s">
        <v>42</v>
      </c>
    </row>
    <row r="5" spans="2:6" ht="13.5" customHeight="1" x14ac:dyDescent="0.2">
      <c r="B5" s="54"/>
      <c r="C5" s="55" t="s">
        <v>143</v>
      </c>
      <c r="D5" s="198">
        <v>0</v>
      </c>
      <c r="E5" s="87">
        <v>0</v>
      </c>
      <c r="F5" s="79"/>
    </row>
    <row r="6" spans="2:6" ht="13.5" customHeight="1" x14ac:dyDescent="0.2">
      <c r="B6" s="54"/>
      <c r="C6" s="55" t="s">
        <v>103</v>
      </c>
      <c r="D6" s="39">
        <v>0</v>
      </c>
      <c r="E6" s="41">
        <v>0</v>
      </c>
      <c r="F6" s="80"/>
    </row>
    <row r="7" spans="2:6" ht="13.5" customHeight="1" x14ac:dyDescent="0.2">
      <c r="B7" s="52" t="s">
        <v>43</v>
      </c>
      <c r="C7" s="56"/>
      <c r="D7" s="66">
        <v>0</v>
      </c>
      <c r="E7" s="88">
        <v>0</v>
      </c>
      <c r="F7" s="81"/>
    </row>
    <row r="8" spans="2:6" ht="13.5" customHeight="1" x14ac:dyDescent="0.2">
      <c r="B8" s="57" t="s">
        <v>44</v>
      </c>
      <c r="C8" s="58" t="s">
        <v>104</v>
      </c>
      <c r="D8" s="67">
        <f>SUM(D5:D7)</f>
        <v>0</v>
      </c>
      <c r="E8" s="89">
        <f>SUM(E5:E7)</f>
        <v>0</v>
      </c>
      <c r="F8" s="80"/>
    </row>
    <row r="9" spans="2:6" ht="13.5" customHeight="1" x14ac:dyDescent="0.2">
      <c r="B9" s="53" t="s">
        <v>42</v>
      </c>
      <c r="C9" s="59" t="s">
        <v>42</v>
      </c>
      <c r="D9" s="112"/>
      <c r="E9" s="113"/>
      <c r="F9" s="80"/>
    </row>
    <row r="10" spans="2:6" ht="13.5" customHeight="1" x14ac:dyDescent="0.2">
      <c r="B10" s="53"/>
      <c r="C10" s="110" t="s">
        <v>105</v>
      </c>
      <c r="D10" s="109"/>
      <c r="E10" s="109"/>
      <c r="F10" s="111"/>
    </row>
    <row r="11" spans="2:6" ht="13.5" customHeight="1" x14ac:dyDescent="0.2">
      <c r="B11" s="53"/>
      <c r="C11" s="60" t="s">
        <v>106</v>
      </c>
      <c r="D11" s="68">
        <f>'1. Equipment- Equipement'!E27</f>
        <v>0</v>
      </c>
      <c r="E11" s="90">
        <f>'1. Equipment- Equipement'!E27</f>
        <v>0</v>
      </c>
      <c r="F11" s="83" t="s">
        <v>107</v>
      </c>
    </row>
    <row r="12" spans="2:6" ht="13.5" customHeight="1" x14ac:dyDescent="0.2">
      <c r="B12" s="61"/>
      <c r="C12" s="59" t="s">
        <v>42</v>
      </c>
      <c r="D12" s="112"/>
      <c r="E12" s="113"/>
      <c r="F12" s="80"/>
    </row>
    <row r="13" spans="2:6" ht="13.5" customHeight="1" x14ac:dyDescent="0.2">
      <c r="B13" s="61"/>
      <c r="C13" s="114" t="s">
        <v>108</v>
      </c>
      <c r="D13" s="102"/>
      <c r="E13" s="102"/>
      <c r="F13" s="115"/>
    </row>
    <row r="14" spans="2:6" ht="13.5" customHeight="1" x14ac:dyDescent="0.2">
      <c r="B14" s="62"/>
      <c r="C14" s="63" t="s">
        <v>109</v>
      </c>
      <c r="D14" s="44">
        <f>'2. Coach Training-Formation'!D22</f>
        <v>0</v>
      </c>
      <c r="E14" s="45">
        <f>'2. Coach Training-Formation'!E22</f>
        <v>0</v>
      </c>
      <c r="F14" s="84" t="s">
        <v>110</v>
      </c>
    </row>
    <row r="15" spans="2:6" ht="13.5" customHeight="1" x14ac:dyDescent="0.2">
      <c r="B15" s="53"/>
      <c r="C15" s="53" t="s">
        <v>42</v>
      </c>
      <c r="D15" s="39"/>
      <c r="E15" s="41"/>
      <c r="F15" s="82"/>
    </row>
    <row r="16" spans="2:6" ht="13.5" customHeight="1" x14ac:dyDescent="0.2">
      <c r="B16" s="53"/>
      <c r="C16" s="52" t="s">
        <v>111</v>
      </c>
      <c r="D16" s="69"/>
      <c r="E16" s="91"/>
      <c r="F16" s="82"/>
    </row>
    <row r="17" spans="2:6" ht="13.5" customHeight="1" x14ac:dyDescent="0.2">
      <c r="B17" s="62"/>
      <c r="C17" s="64" t="s">
        <v>112</v>
      </c>
      <c r="D17" s="39">
        <f>'3. Program Support'!C28</f>
        <v>0</v>
      </c>
      <c r="E17" s="40">
        <f>'3. Program Support'!C28</f>
        <v>0</v>
      </c>
      <c r="F17" s="84" t="s">
        <v>113</v>
      </c>
    </row>
    <row r="18" spans="2:6" ht="13.5" customHeight="1" x14ac:dyDescent="0.2">
      <c r="B18" s="62"/>
      <c r="C18" s="64" t="s">
        <v>114</v>
      </c>
      <c r="D18" s="70">
        <f ca="1">'3. Program Support'!E28</f>
        <v>0</v>
      </c>
      <c r="E18" s="92">
        <f ca="1">'3. Program Support'!E28</f>
        <v>0</v>
      </c>
      <c r="F18" s="84" t="s">
        <v>113</v>
      </c>
    </row>
    <row r="19" spans="2:6" ht="13.5" customHeight="1" x14ac:dyDescent="0.2">
      <c r="B19" s="53"/>
      <c r="C19" s="60" t="s">
        <v>115</v>
      </c>
      <c r="D19" s="71">
        <f ca="1">SUM(D17:D18)</f>
        <v>0</v>
      </c>
      <c r="E19" s="93">
        <f ca="1">SUM(E17:E18)</f>
        <v>0</v>
      </c>
      <c r="F19" s="84"/>
    </row>
    <row r="20" spans="2:6" ht="13.5" customHeight="1" x14ac:dyDescent="0.2">
      <c r="B20" s="53"/>
      <c r="C20" s="60"/>
      <c r="D20" s="71"/>
      <c r="E20" s="93"/>
      <c r="F20" s="82"/>
    </row>
    <row r="21" spans="2:6" ht="13.5" customHeight="1" x14ac:dyDescent="0.2">
      <c r="B21" s="53"/>
      <c r="C21" s="65" t="s">
        <v>116</v>
      </c>
      <c r="D21" s="71"/>
      <c r="E21" s="93"/>
      <c r="F21" s="82"/>
    </row>
    <row r="22" spans="2:6" ht="13.5" customHeight="1" x14ac:dyDescent="0.2">
      <c r="B22" s="53"/>
      <c r="C22" s="60" t="s">
        <v>117</v>
      </c>
      <c r="D22" s="117">
        <f>'4. Special Event'!C12</f>
        <v>0</v>
      </c>
      <c r="E22" s="118">
        <f>'4. Special Event'!C12</f>
        <v>0</v>
      </c>
      <c r="F22" s="84" t="s">
        <v>118</v>
      </c>
    </row>
    <row r="23" spans="2:6" ht="13.5" customHeight="1" x14ac:dyDescent="0.2">
      <c r="B23" s="53" t="s">
        <v>42</v>
      </c>
      <c r="C23" s="53" t="s">
        <v>42</v>
      </c>
      <c r="D23" s="119"/>
      <c r="E23" s="120"/>
      <c r="F23" s="82"/>
    </row>
    <row r="24" spans="2:6" ht="13.5" customHeight="1" x14ac:dyDescent="0.2">
      <c r="B24" s="53" t="s">
        <v>42</v>
      </c>
      <c r="C24" s="52" t="s">
        <v>119</v>
      </c>
      <c r="D24" s="71">
        <f ca="1">D19+D11+D14</f>
        <v>0</v>
      </c>
      <c r="E24" s="93">
        <f ca="1">E19+E11+E14</f>
        <v>0</v>
      </c>
      <c r="F24" s="82" t="s">
        <v>42</v>
      </c>
    </row>
    <row r="25" spans="2:6" ht="13.5" customHeight="1" x14ac:dyDescent="0.2">
      <c r="B25" s="53" t="s">
        <v>42</v>
      </c>
      <c r="C25" s="57" t="s">
        <v>42</v>
      </c>
      <c r="D25" s="72"/>
      <c r="E25" s="94"/>
      <c r="F25" s="80" t="s">
        <v>42</v>
      </c>
    </row>
    <row r="26" spans="2:6" ht="13.5" customHeight="1" x14ac:dyDescent="0.2">
      <c r="B26" s="53" t="s">
        <v>42</v>
      </c>
      <c r="C26" s="52" t="s">
        <v>120</v>
      </c>
      <c r="D26" s="73">
        <f ca="1">D8-D24</f>
        <v>0</v>
      </c>
      <c r="E26" s="95">
        <f ca="1">E8-E24</f>
        <v>0</v>
      </c>
      <c r="F26" s="82"/>
    </row>
    <row r="27" spans="2:6" x14ac:dyDescent="0.2">
      <c r="D27" s="37"/>
      <c r="E27" s="37"/>
    </row>
    <row r="29" spans="2:6" x14ac:dyDescent="0.2">
      <c r="C29" s="35"/>
    </row>
    <row r="31" spans="2:6" x14ac:dyDescent="0.2">
      <c r="F31" s="35" t="s">
        <v>68</v>
      </c>
    </row>
  </sheetData>
  <mergeCells count="2">
    <mergeCell ref="B2:C2"/>
    <mergeCell ref="B3:C3"/>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54DE4BB116243A1EF5B8092C92AC4" ma:contentTypeVersion="4" ma:contentTypeDescription="Create a new document." ma:contentTypeScope="" ma:versionID="a027c849209cb86197138de9cbb206ea">
  <xsd:schema xmlns:xsd="http://www.w3.org/2001/XMLSchema" xmlns:xs="http://www.w3.org/2001/XMLSchema" xmlns:p="http://schemas.microsoft.com/office/2006/metadata/properties" xmlns:ns2="af847cee-d1e4-44f2-9169-fd68f571cfdc" xmlns:ns3="ba8a75d1-7b23-41fc-bcec-37ebf8a9f9d0" targetNamespace="http://schemas.microsoft.com/office/2006/metadata/properties" ma:root="true" ma:fieldsID="b62be5e75ef8a8827d4a6091987f440e" ns2:_="" ns3:_="">
    <xsd:import namespace="af847cee-d1e4-44f2-9169-fd68f571cfdc"/>
    <xsd:import namespace="ba8a75d1-7b23-41fc-bcec-37ebf8a9f9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47cee-d1e4-44f2-9169-fd68f571cf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a75d1-7b23-41fc-bcec-37ebf8a9f9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8a75d1-7b23-41fc-bcec-37ebf8a9f9d0">
      <UserInfo>
        <DisplayName>James Sneddon</DisplayName>
        <AccountId>9</AccountId>
        <AccountType/>
      </UserInfo>
    </SharedWithUsers>
  </documentManagement>
</p:properties>
</file>

<file path=customXml/itemProps1.xml><?xml version="1.0" encoding="utf-8"?>
<ds:datastoreItem xmlns:ds="http://schemas.openxmlformats.org/officeDocument/2006/customXml" ds:itemID="{8D7D4F05-82EC-4465-9C9E-535E8B243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47cee-d1e4-44f2-9169-fd68f571cfdc"/>
    <ds:schemaRef ds:uri="ba8a75d1-7b23-41fc-bcec-37ebf8a9f9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E9CB90-61C0-46F0-85D2-A9DC008817BC}">
  <ds:schemaRefs>
    <ds:schemaRef ds:uri="http://schemas.microsoft.com/sharepoint/v3/contenttype/forms"/>
  </ds:schemaRefs>
</ds:datastoreItem>
</file>

<file path=customXml/itemProps3.xml><?xml version="1.0" encoding="utf-8"?>
<ds:datastoreItem xmlns:ds="http://schemas.openxmlformats.org/officeDocument/2006/customXml" ds:itemID="{EBC4127D-51DA-40D1-998F-C4C51D17F362}">
  <ds:schemaRefs>
    <ds:schemaRef ds:uri="http://schemas.microsoft.com/office/2006/documentManagement/types"/>
    <ds:schemaRef ds:uri="http://purl.org/dc/elements/1.1/"/>
    <ds:schemaRef ds:uri="http://schemas.microsoft.com/office/2006/metadata/properties"/>
    <ds:schemaRef ds:uri="ba8a75d1-7b23-41fc-bcec-37ebf8a9f9d0"/>
    <ds:schemaRef ds:uri="http://purl.org/dc/terms/"/>
    <ds:schemaRef ds:uri="http://schemas.openxmlformats.org/package/2006/metadata/core-properties"/>
    <ds:schemaRef ds:uri="http://purl.org/dc/dcmitype/"/>
    <ds:schemaRef ds:uri="http://schemas.microsoft.com/office/infopath/2007/PartnerControls"/>
    <ds:schemaRef ds:uri="af847cee-d1e4-44f2-9169-fd68f571cf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Equipment- Equipement</vt:lpstr>
      <vt:lpstr>2. Coach Training-Formation</vt:lpstr>
      <vt:lpstr>3. Program Support</vt:lpstr>
      <vt:lpstr>4. Special Event</vt:lpstr>
      <vt:lpstr>Final Project Budget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Owner</cp:lastModifiedBy>
  <cp:revision/>
  <dcterms:created xsi:type="dcterms:W3CDTF">2022-06-16T18:27:06Z</dcterms:created>
  <dcterms:modified xsi:type="dcterms:W3CDTF">2023-03-03T16:36:55Z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0x010100CFD54DE4BB116243A1EF5B8092C92AC4</vt:lpwstr>
  </property>
  <property fmtid="{D5CDD505-2E9C-101B-9397-08002B2CF9AE}" pid="3" name="MediaServiceImageTags">
    <vt:lpwstr/>
  </property>
  <property fmtid="{D5CDD505-2E9C-101B-9397-08002B2CF9AE}" pid="4" name="Order">
    <vt:r8>14200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